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8d513789aee80db1/Documents/website/final website/Website/resources/"/>
    </mc:Choice>
  </mc:AlternateContent>
  <xr:revisionPtr revIDLastSave="9" documentId="8_{0EB1B7BF-4B8E-4C35-BD3B-E47B50EE8C33}" xr6:coauthVersionLast="47" xr6:coauthVersionMax="47" xr10:uidLastSave="{003261E9-C62F-4A00-80A3-BA0C914ABD70}"/>
  <workbookProtection workbookAlgorithmName="SHA-512" workbookHashValue="Cep/3ez8saYIKt3xyBaE922m2aOVKTaDBbMqPFyXhkGzrT1pgK6WUAGGpeoTEJBtQj2umYd3IiGr1ymIEz8Kdg==" workbookSaltValue="f+MeC/WVS6oLKIxghwsN9w==" workbookSpinCount="100000" lockStructure="1"/>
  <bookViews>
    <workbookView xWindow="2685" yWindow="2685" windowWidth="19500" windowHeight="17805" xr2:uid="{00000000-000D-0000-FFFF-FFFF00000000}"/>
  </bookViews>
  <sheets>
    <sheet name="Inputs" sheetId="1" r:id="rId1"/>
    <sheet name="Analysis" sheetId="2" r:id="rId2"/>
    <sheet name="Lifetime Benefits" sheetId="3" r:id="rId3"/>
    <sheet name="Combined Annual Benefit" sheetId="4" r:id="rId4"/>
    <sheet name="Summar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A2" i="4"/>
  <c r="J14" i="3"/>
  <c r="D14" i="3"/>
  <c r="J13" i="3"/>
  <c r="D13" i="3"/>
  <c r="J12" i="3"/>
  <c r="D12" i="3"/>
  <c r="J11" i="3"/>
  <c r="D11" i="3"/>
  <c r="J10" i="3"/>
  <c r="D10" i="3"/>
  <c r="J9" i="3"/>
  <c r="D9" i="3"/>
  <c r="J8" i="3"/>
  <c r="D8" i="3"/>
  <c r="J7" i="3"/>
  <c r="D7" i="3"/>
  <c r="J6" i="3"/>
  <c r="D6" i="3"/>
  <c r="H4" i="3"/>
  <c r="B4" i="3"/>
  <c r="J14" i="2"/>
  <c r="D14" i="2"/>
  <c r="J13" i="2"/>
  <c r="K13" i="2" s="1"/>
  <c r="L13" i="2" s="1"/>
  <c r="I13" i="3" s="1"/>
  <c r="K13" i="3" s="1"/>
  <c r="D13" i="2"/>
  <c r="E13" i="2" s="1"/>
  <c r="F13" i="2" s="1"/>
  <c r="J12" i="2"/>
  <c r="D12" i="2"/>
  <c r="J11" i="2"/>
  <c r="K11" i="2" s="1"/>
  <c r="D11" i="2"/>
  <c r="E11" i="2" s="1"/>
  <c r="E9" i="2" s="1"/>
  <c r="F9" i="2" s="1"/>
  <c r="J10" i="2"/>
  <c r="D10" i="2"/>
  <c r="J9" i="2"/>
  <c r="D9" i="2"/>
  <c r="J8" i="2"/>
  <c r="D8" i="2"/>
  <c r="J7" i="2"/>
  <c r="D7" i="2"/>
  <c r="J6" i="2"/>
  <c r="D6" i="2"/>
  <c r="H4" i="2"/>
  <c r="B4" i="2"/>
  <c r="C19" i="1"/>
  <c r="B26" i="5"/>
  <c r="B13" i="5"/>
  <c r="A2" i="5"/>
  <c r="F13" i="4" l="1"/>
  <c r="C9" i="3"/>
  <c r="E9" i="3" s="1"/>
  <c r="F9" i="3" s="1"/>
  <c r="F21" i="5"/>
  <c r="F17" i="5"/>
  <c r="F12" i="4"/>
  <c r="F8" i="4"/>
  <c r="F6" i="2"/>
  <c r="K10" i="2"/>
  <c r="L10" i="2" s="1"/>
  <c r="K8" i="2"/>
  <c r="L8" i="2" s="1"/>
  <c r="I8" i="3" s="1"/>
  <c r="K8" i="3" s="1"/>
  <c r="K6" i="2"/>
  <c r="L6" i="2" s="1"/>
  <c r="L11" i="2"/>
  <c r="I11" i="3" s="1"/>
  <c r="K11" i="3" s="1"/>
  <c r="K9" i="2"/>
  <c r="L9" i="2" s="1"/>
  <c r="I9" i="3" s="1"/>
  <c r="K9" i="3" s="1"/>
  <c r="L9" i="3" s="1"/>
  <c r="K7" i="2"/>
  <c r="L7" i="2" s="1"/>
  <c r="I7" i="3" s="1"/>
  <c r="K7" i="3" s="1"/>
  <c r="F8" i="2"/>
  <c r="J11" i="4"/>
  <c r="J7" i="4"/>
  <c r="C13" i="3"/>
  <c r="E13" i="3" s="1"/>
  <c r="F13" i="3" s="1"/>
  <c r="J16" i="5"/>
  <c r="J12" i="4"/>
  <c r="J8" i="4"/>
  <c r="J17" i="5"/>
  <c r="J21" i="5"/>
  <c r="J13" i="4"/>
  <c r="F11" i="2"/>
  <c r="E6" i="2"/>
  <c r="E8" i="2"/>
  <c r="E10" i="2"/>
  <c r="F10" i="2" s="1"/>
  <c r="E12" i="2"/>
  <c r="F12" i="2" s="1"/>
  <c r="E14" i="2"/>
  <c r="F14" i="2" s="1"/>
  <c r="E7" i="2"/>
  <c r="F7" i="2" s="1"/>
  <c r="K12" i="2"/>
  <c r="L12" i="2" s="1"/>
  <c r="I12" i="3" s="1"/>
  <c r="K12" i="3" s="1"/>
  <c r="K14" i="2"/>
  <c r="L14" i="2" s="1"/>
  <c r="K14" i="4" l="1"/>
  <c r="K10" i="4"/>
  <c r="K6" i="4"/>
  <c r="K11" i="4"/>
  <c r="K7" i="4"/>
  <c r="K20" i="5"/>
  <c r="K16" i="5"/>
  <c r="K19" i="5"/>
  <c r="K15" i="5"/>
  <c r="K12" i="4"/>
  <c r="K8" i="4"/>
  <c r="K21" i="5"/>
  <c r="K17" i="5"/>
  <c r="C14" i="3"/>
  <c r="E14" i="3" s="1"/>
  <c r="F14" i="3" s="1"/>
  <c r="K13" i="4"/>
  <c r="K9" i="4"/>
  <c r="K22" i="5"/>
  <c r="K18" i="5"/>
  <c r="K14" i="5"/>
  <c r="I6" i="3"/>
  <c r="K6" i="3" s="1"/>
  <c r="J14" i="5"/>
  <c r="J6" i="4"/>
  <c r="F14" i="5"/>
  <c r="F6" i="4"/>
  <c r="I14" i="4"/>
  <c r="I10" i="4"/>
  <c r="I6" i="4"/>
  <c r="I19" i="5"/>
  <c r="I15" i="5"/>
  <c r="I14" i="5"/>
  <c r="I11" i="4"/>
  <c r="I7" i="4"/>
  <c r="I20" i="5"/>
  <c r="I16" i="5"/>
  <c r="I21" i="5"/>
  <c r="I17" i="5"/>
  <c r="I18" i="5"/>
  <c r="I12" i="4"/>
  <c r="I8" i="4"/>
  <c r="C12" i="3"/>
  <c r="E12" i="3" s="1"/>
  <c r="F12" i="3" s="1"/>
  <c r="I22" i="5"/>
  <c r="I13" i="4"/>
  <c r="I9" i="4"/>
  <c r="I14" i="3"/>
  <c r="K14" i="3" s="1"/>
  <c r="L14" i="3" s="1"/>
  <c r="J35" i="5" s="1"/>
  <c r="J22" i="5"/>
  <c r="F22" i="5"/>
  <c r="F14" i="4"/>
  <c r="J14" i="4"/>
  <c r="I10" i="3"/>
  <c r="K10" i="3" s="1"/>
  <c r="J10" i="4"/>
  <c r="J18" i="5"/>
  <c r="F10" i="4"/>
  <c r="F18" i="5"/>
  <c r="G13" i="4"/>
  <c r="G9" i="4"/>
  <c r="G22" i="5"/>
  <c r="G18" i="5"/>
  <c r="G14" i="5"/>
  <c r="G15" i="5"/>
  <c r="G14" i="4"/>
  <c r="G10" i="4"/>
  <c r="G6" i="4"/>
  <c r="C10" i="3"/>
  <c r="E10" i="3" s="1"/>
  <c r="F10" i="3" s="1"/>
  <c r="G19" i="5"/>
  <c r="G11" i="4"/>
  <c r="G7" i="4"/>
  <c r="G20" i="5"/>
  <c r="G16" i="5"/>
  <c r="G12" i="4"/>
  <c r="G8" i="4"/>
  <c r="G21" i="5"/>
  <c r="G17" i="5"/>
  <c r="J30" i="5"/>
  <c r="L12" i="3"/>
  <c r="J33" i="5" s="1"/>
  <c r="E12" i="4"/>
  <c r="E8" i="4"/>
  <c r="E21" i="5"/>
  <c r="E17" i="5"/>
  <c r="E13" i="4"/>
  <c r="E9" i="4"/>
  <c r="E22" i="5"/>
  <c r="E18" i="5"/>
  <c r="E14" i="5"/>
  <c r="E14" i="4"/>
  <c r="E10" i="4"/>
  <c r="E6" i="4"/>
  <c r="E19" i="5"/>
  <c r="E15" i="5"/>
  <c r="C8" i="3"/>
  <c r="E8" i="3" s="1"/>
  <c r="F8" i="3" s="1"/>
  <c r="E11" i="4"/>
  <c r="E7" i="4"/>
  <c r="E20" i="5"/>
  <c r="E16" i="5"/>
  <c r="H13" i="4"/>
  <c r="H9" i="4"/>
  <c r="H14" i="5"/>
  <c r="H14" i="4"/>
  <c r="H10" i="4"/>
  <c r="H6" i="4"/>
  <c r="H19" i="5"/>
  <c r="H15" i="5"/>
  <c r="H22" i="5"/>
  <c r="H18" i="5"/>
  <c r="H11" i="4"/>
  <c r="H7" i="4"/>
  <c r="H20" i="5"/>
  <c r="H16" i="5"/>
  <c r="C11" i="3"/>
  <c r="E11" i="3" s="1"/>
  <c r="F11" i="3" s="1"/>
  <c r="H12" i="4"/>
  <c r="H8" i="4"/>
  <c r="H21" i="5"/>
  <c r="H17" i="5"/>
  <c r="L13" i="3"/>
  <c r="J34" i="5" s="1"/>
  <c r="L8" i="3"/>
  <c r="J29" i="5" s="1"/>
  <c r="F16" i="5"/>
  <c r="C12" i="4"/>
  <c r="C8" i="4"/>
  <c r="C21" i="5"/>
  <c r="C17" i="5"/>
  <c r="C20" i="5"/>
  <c r="C16" i="5"/>
  <c r="C13" i="4"/>
  <c r="C9" i="4"/>
  <c r="C22" i="5"/>
  <c r="C18" i="5"/>
  <c r="C14" i="5"/>
  <c r="C19" i="5"/>
  <c r="C15" i="5"/>
  <c r="C6" i="3"/>
  <c r="E6" i="3" s="1"/>
  <c r="F6" i="3" s="1"/>
  <c r="C14" i="4"/>
  <c r="C10" i="4"/>
  <c r="C6" i="4"/>
  <c r="C11" i="4"/>
  <c r="C7" i="4"/>
  <c r="F30" i="5"/>
  <c r="F9" i="4"/>
  <c r="J20" i="5"/>
  <c r="F20" i="5"/>
  <c r="D12" i="4"/>
  <c r="D8" i="4"/>
  <c r="D21" i="5"/>
  <c r="D17" i="5"/>
  <c r="D18" i="5"/>
  <c r="D13" i="4"/>
  <c r="D9" i="4"/>
  <c r="C7" i="3"/>
  <c r="E7" i="3" s="1"/>
  <c r="F7" i="3" s="1"/>
  <c r="D22" i="5"/>
  <c r="D14" i="5"/>
  <c r="D14" i="4"/>
  <c r="D10" i="4"/>
  <c r="D6" i="4"/>
  <c r="D15" i="5"/>
  <c r="D19" i="5"/>
  <c r="D11" i="4"/>
  <c r="D7" i="4"/>
  <c r="D20" i="5"/>
  <c r="D16" i="5"/>
  <c r="F15" i="5"/>
  <c r="L7" i="3"/>
  <c r="J28" i="5" s="1"/>
  <c r="F7" i="4"/>
  <c r="F11" i="4"/>
  <c r="J9" i="4"/>
  <c r="J15" i="5"/>
  <c r="J19" i="5"/>
  <c r="F19" i="5"/>
  <c r="L6" i="3" l="1"/>
  <c r="F34" i="5"/>
  <c r="F29" i="5"/>
  <c r="L10" i="3"/>
  <c r="D29" i="5"/>
  <c r="D34" i="5"/>
  <c r="D30" i="5"/>
  <c r="D33" i="5"/>
  <c r="D35" i="5"/>
  <c r="D31" i="5"/>
  <c r="D27" i="5"/>
  <c r="D28" i="5"/>
  <c r="F33" i="5"/>
  <c r="B18" i="3"/>
  <c r="C33" i="5"/>
  <c r="C29" i="5"/>
  <c r="C34" i="5"/>
  <c r="C30" i="5"/>
  <c r="C27" i="5"/>
  <c r="C35" i="5"/>
  <c r="C31" i="5"/>
  <c r="C28" i="5"/>
  <c r="H35" i="5"/>
  <c r="H31" i="5"/>
  <c r="H27" i="5"/>
  <c r="H28" i="5"/>
  <c r="H33" i="5"/>
  <c r="H29" i="5"/>
  <c r="H34" i="5"/>
  <c r="H30" i="5"/>
  <c r="F28" i="5"/>
  <c r="J27" i="5"/>
  <c r="F35" i="5"/>
  <c r="I35" i="5"/>
  <c r="I31" i="5"/>
  <c r="I27" i="5"/>
  <c r="I28" i="5"/>
  <c r="I33" i="5"/>
  <c r="I29" i="5"/>
  <c r="I34" i="5"/>
  <c r="I30" i="5"/>
  <c r="F27" i="5"/>
  <c r="G34" i="5"/>
  <c r="G35" i="5"/>
  <c r="G31" i="5"/>
  <c r="G27" i="5"/>
  <c r="G30" i="5"/>
  <c r="G28" i="5"/>
  <c r="G33" i="5"/>
  <c r="G29" i="5"/>
  <c r="L11" i="3"/>
  <c r="C32" i="5" s="1"/>
  <c r="K28" i="5"/>
  <c r="K33" i="5"/>
  <c r="K29" i="5"/>
  <c r="K34" i="5"/>
  <c r="K30" i="5"/>
  <c r="K27" i="5"/>
  <c r="K35" i="5"/>
  <c r="K31" i="5"/>
  <c r="E34" i="5"/>
  <c r="E30" i="5"/>
  <c r="E35" i="5"/>
  <c r="E27" i="5"/>
  <c r="E28" i="5"/>
  <c r="E33" i="5"/>
  <c r="E29" i="5"/>
  <c r="J31" i="5" l="1"/>
  <c r="F31" i="5"/>
  <c r="E31" i="5"/>
  <c r="E32" i="5"/>
  <c r="J32" i="5"/>
  <c r="F32" i="5"/>
  <c r="D32" i="5"/>
  <c r="K32" i="5"/>
  <c r="G32" i="5"/>
  <c r="I32" i="5"/>
  <c r="H32" i="5"/>
  <c r="H18" i="3"/>
</calcChain>
</file>

<file path=xl/sharedStrings.xml><?xml version="1.0" encoding="utf-8"?>
<sst xmlns="http://schemas.openxmlformats.org/spreadsheetml/2006/main" count="90" uniqueCount="81">
  <si>
    <t xml:space="preserve">    Social Security Strategy — Advisor Summary &amp; Recommendation</t>
  </si>
  <si>
    <t xml:space="preserve">  ADVISOR RECOMMENDATION &amp; NOTES</t>
  </si>
  <si>
    <t>Recommended Filing Strategy</t>
  </si>
  <si>
    <t>e.g., "Recommend Client file at 70 and Spouse file at 67 to maximize potential survivor benefit."</t>
  </si>
  <si>
    <t>Supporting Rationale</t>
  </si>
  <si>
    <t>Enter your detailed rationale here...</t>
  </si>
  <si>
    <t>Additional Considerations / Action Items</t>
  </si>
  <si>
    <t>Example: "If either claimant files while under FRA and still working, the earnings test will apply and could reduce benefits paid until the person stops working or reaches FRA."</t>
  </si>
  <si>
    <t xml:space="preserve">  COMBINED ANNUAL BENEFIT MATRIX</t>
  </si>
  <si>
    <t xml:space="preserve">  COMBINED LIFETIME FV MATRIX</t>
  </si>
  <si>
    <t xml:space="preserve">  ADVISOR DISCLAIMER</t>
  </si>
  <si>
    <t>***EDIT or INSERT YOUR FIRM'S DICSLAIMER HERE***    IMPORTANT DISCLOSURE: This Social Security filing strategy analysis has been prepared by [ADVISOR NAME / FIRM NAME], a Registered Investment Adviser, for informational and educational purposes only. The projections and comparisons contained herein are based on assumptions provided by the client and data from the Social Security Administration (SSA). Actual benefit amounts may differ from projections due to changes in SSA rules, earnings history adjustments, taxation, cost-of-living adjustments, and other factors beyond the control of the advisor. This analysis does not constitute legal, tax, or accounting advice. Clients should consult with a qualified tax professional and/or attorney regarding their individual circumstances. Social Security rules are subject to change by Congress at any time.</t>
  </si>
  <si>
    <t>© 2026 Coellaborate · www.coellaborate.com · Advisor Summary · Social Security Filing Strategy Analyzer · For educational purposes only</t>
  </si>
  <si>
    <t xml:space="preserve">    Social Security Filing Strategy Analyzer</t>
  </si>
  <si>
    <t>Enter data in blue cells</t>
  </si>
  <si>
    <t xml:space="preserve">  CLIENT INFORMATION</t>
  </si>
  <si>
    <t xml:space="preserve">  SSA REDUCTION / INCREASE FACTORS</t>
  </si>
  <si>
    <t>Client Date of Birth</t>
  </si>
  <si>
    <t>Filing Age</t>
  </si>
  <si>
    <t>Benefit % of PIA × 12</t>
  </si>
  <si>
    <t>Client PIA — Monthly Benefit at FRA ($)</t>
  </si>
  <si>
    <t>62</t>
  </si>
  <si>
    <t>70.0%  (born 1960+)</t>
  </si>
  <si>
    <t>Client Life Expectancy (Age)</t>
  </si>
  <si>
    <t>63</t>
  </si>
  <si>
    <t>75.0%</t>
  </si>
  <si>
    <t>Client Name (Optional)</t>
  </si>
  <si>
    <t>64</t>
  </si>
  <si>
    <t>80.0%</t>
  </si>
  <si>
    <t>65</t>
  </si>
  <si>
    <t>86.7%</t>
  </si>
  <si>
    <t xml:space="preserve">  SPOUSE INFORMATION  (leave blank if single)</t>
  </si>
  <si>
    <t>66</t>
  </si>
  <si>
    <t>93.3%</t>
  </si>
  <si>
    <t>Spouse Date of Birth</t>
  </si>
  <si>
    <t>67 (FRA)</t>
  </si>
  <si>
    <t>100.0%  ← Full benefit</t>
  </si>
  <si>
    <t>Spouse PIA — Monthly Benefit at FRA ($)</t>
  </si>
  <si>
    <t>68</t>
  </si>
  <si>
    <t>108.0%</t>
  </si>
  <si>
    <t>Spouse Life Expectancy (Age)</t>
  </si>
  <si>
    <t>69</t>
  </si>
  <si>
    <t>116.0%</t>
  </si>
  <si>
    <t>Spouse Name (Optional)</t>
  </si>
  <si>
    <t>70</t>
  </si>
  <si>
    <t>124.0%</t>
  </si>
  <si>
    <t xml:space="preserve">  ASSUMPTIONS</t>
  </si>
  <si>
    <t>FRA = Full Retirement Age = 67 for those born 1960+</t>
  </si>
  <si>
    <t>Assumed Rate of Return on Invested Assets</t>
  </si>
  <si>
    <t>COLA (Cost of Living Adjustment)</t>
  </si>
  <si>
    <t>Current Year</t>
  </si>
  <si>
    <t>Enter the client's and spouse's PIA (Primary Insurance Amount) — the MONTHLY benefit shown on their SSA statement at Full Retirement Age.  Please note that if the client or spouse claims before their full retirement age and continues to work, they may be subject to the earnings test which would reduce their monthly benefit until work income ends or they reach FRA.  Also note that the PIA shown on the client's statement assumes the client will continue to earn wages equal to the last year reported on the statement.  If you need a more accurate number, use the Social Security Calculator online to make those adjustments.</t>
  </si>
  <si>
    <t>© 2026 Coellaborate · www.coellaborate.com · Social Security Filing Strategy Analyzer · For educational purposes only</t>
  </si>
  <si>
    <t>Want this built out in your actual systems?</t>
  </si>
  <si>
    <t>Let’s Coellaborate  →</t>
  </si>
  <si>
    <t>This tool gives you a powerful starting point for Social Security planning conversations. But if you’d rather have someone configure your workflows, automate your processes, and build a fully customized system for your firm — that’s exactly what Coellaborate does.
erin@coellaborate.com  ·  coellaborate.com</t>
  </si>
  <si>
    <t>Reach out and let’s build something that customized for your firm.</t>
  </si>
  <si>
    <t>© 2026 Coellaborate · coellaborate.com · For educational purposes only — not a guarantee of SSA benefit amounts</t>
  </si>
  <si>
    <t xml:space="preserve">    Social Security Filing Strategy — Annual Benefit Analysis</t>
  </si>
  <si>
    <t>Reduction %</t>
  </si>
  <si>
    <t>Annual RIB</t>
  </si>
  <si>
    <t>Spousal Offset
(if applicable)</t>
  </si>
  <si>
    <t>Total Annual Benefit</t>
  </si>
  <si>
    <t>SPOUSAL OFFSET NOTE: The lower earner's total benefit is CAPPED at 50% of the higher earner's PIA. After FRA, the lower earner's own benefit grows but the offset shrinks dollar-for-dollar.  Delaying past FRA will only increases total payout if spouse's own benefit will EXCEED the 50% cap.   SURVIVOR NOTE: When higher earner dies, survivor switches to higher benefit of the two (their own benefit, deceased's benefit).</t>
  </si>
  <si>
    <t>© 2026 Coellaborate · www.coellaborate.com · Analysis · Social Security Filing Strategy Analyzer · For educational purposes only</t>
  </si>
  <si>
    <t xml:space="preserve">    Lifetime Benefit Analysis — Individual Breakeven by Filing Age</t>
  </si>
  <si>
    <t>Lifetime total = Annual benefit × Years collecting. FV invested = two-phase calculation: (1) both alive, each collects own benefit; (2) after first death, survivor receives MAX(their own, deceased's benefit), invested forward at assumed return rate. Best filing age shown below based on highest FV including survivor step-up.</t>
  </si>
  <si>
    <t>Filing
Age</t>
  </si>
  <si>
    <t>Years
Collecting</t>
  </si>
  <si>
    <t>Total  Lifetime Benefits</t>
  </si>
  <si>
    <t>FV Invested
@ Assumed Return</t>
  </si>
  <si>
    <t>Yrs
Collecting</t>
  </si>
  <si>
    <t>Lifetime
Total</t>
  </si>
  <si>
    <t>FV Invested
@ Return</t>
  </si>
  <si>
    <t>BEST CLIENT FILING AGE (based on FV invested at life expectancy):</t>
  </si>
  <si>
    <t>BEST SPOUSE FILING AGE (based on FV invested at life expectancy):</t>
  </si>
  <si>
    <t>Note: This analysis evaluates each person independently. Green highlighting shows each person's optimal filing age. Actual optimal strategy depends on health, other income, and tax situation. Always verify benefit amounts at ssa.gov.</t>
  </si>
  <si>
    <t>© 2026 Coellaborate · coellaborate.com · Lifetime Benefits · Social Security Filing Strategy Analyzer · For educational purposes only</t>
  </si>
  <si>
    <t xml:space="preserve">    Social Security — Combined Annual Benefit Matrix</t>
  </si>
  <si>
    <t>Combined Annual Benefit</t>
  </si>
  <si>
    <t>© 2026 Coellaborate · www.coellaborate.com · Combined Annual Benefit · Social Security Filing Strategy Analyzer · For educational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</si>
</sst>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quot;$&quot;#,##0"/>
    <numFmt numFmtId="166" formatCode="0.0%"/>
  </numFmts>
  <fonts count="32" x14ac:knownFonts="1">
    <font>
      <sz val="11"/>
      <color theme="1"/>
      <name val="Calibri"/>
      <family val="2"/>
      <scheme val="minor"/>
    </font>
    <font>
      <b/>
      <sz val="18"/>
      <color rgb="FFFFFFFF"/>
      <name val="Calibri"/>
    </font>
    <font>
      <i/>
      <sz val="9"/>
      <color rgb="FF4A5240"/>
      <name val="Calibri"/>
    </font>
    <font>
      <b/>
      <sz val="11"/>
      <color rgb="FFFFFFFF"/>
      <name val="Calibri"/>
    </font>
    <font>
      <sz val="10"/>
      <name val="Calibri"/>
    </font>
    <font>
      <b/>
      <sz val="10"/>
      <color rgb="FF0000FF"/>
      <name val="Calibri"/>
    </font>
    <font>
      <b/>
      <sz val="10"/>
      <color rgb="FFFFFFFF"/>
      <name val="Calibri"/>
    </font>
    <font>
      <b/>
      <sz val="9"/>
      <color rgb="FFFFFFFF"/>
      <name val="Calibri"/>
    </font>
    <font>
      <sz val="9"/>
      <color rgb="FF1C1C14"/>
      <name val="Calibri"/>
    </font>
    <font>
      <i/>
      <sz val="8"/>
      <color rgb="FF7A8272"/>
      <name val="Calibri"/>
    </font>
    <font>
      <b/>
      <sz val="14"/>
      <color rgb="FFFFFFFF"/>
      <name val="Calibri"/>
    </font>
    <font>
      <b/>
      <sz val="9"/>
      <color rgb="FF1C1C14"/>
      <name val="Calibri"/>
    </font>
    <font>
      <b/>
      <sz val="9"/>
      <color rgb="FF5A6049"/>
      <name val="Calibri"/>
    </font>
    <font>
      <b/>
      <sz val="9"/>
      <color rgb="FF367EA5"/>
      <name val="Calibri"/>
    </font>
    <font>
      <sz val="9"/>
      <color rgb="FF367EA5"/>
      <name val="Calibri"/>
    </font>
    <font>
      <sz val="9"/>
      <color rgb="FF2E6688"/>
      <name val="Calibri"/>
    </font>
    <font>
      <b/>
      <sz val="10"/>
      <color rgb="FF2E6688"/>
      <name val="Calibri"/>
    </font>
    <font>
      <b/>
      <sz val="9"/>
      <color rgb="FF2E6688"/>
      <name val="Calibri"/>
    </font>
    <font>
      <i/>
      <sz val="10"/>
      <color rgb="FF4A5240"/>
      <name val="Calibri"/>
    </font>
    <font>
      <i/>
      <sz val="9"/>
      <color rgb="FF7A8272"/>
      <name val="Calibri"/>
    </font>
    <font>
      <b/>
      <i/>
      <sz val="11"/>
      <color rgb="FF367EA5"/>
      <name val="Calibri"/>
    </font>
    <font>
      <sz val="9"/>
      <color rgb="FF4A5240"/>
      <name val="Calibri"/>
    </font>
    <font>
      <i/>
      <sz val="9"/>
      <color rgb="FFFFFFFF"/>
      <name val="Calibri"/>
    </font>
    <font>
      <u/>
      <sz val="11"/>
      <color theme="10"/>
      <name val="Calibri"/>
      <family val="2"/>
      <scheme val="minor"/>
    </font>
    <font>
      <b/>
      <sz val="11"/>
      <color rgb="FFFFFFFF"/>
      <name val="Calibri"/>
      <family val="2"/>
    </font>
    <font>
      <i/>
      <sz val="8.5"/>
      <color rgb="FF367EA5"/>
      <name val="Calibri"/>
      <family val="2"/>
    </font>
    <font>
      <b/>
      <sz val="9"/>
      <color rgb="FFFFFFFF"/>
      <name val="Calibri"/>
      <family val="2"/>
    </font>
    <font>
      <b/>
      <sz val="11"/>
      <color rgb="FF367EA5"/>
      <name val="Calibri"/>
      <family val="2"/>
    </font>
    <font>
      <i/>
      <sz val="8"/>
      <color rgb="FF7A8272"/>
      <name val="Calibri"/>
      <family val="2"/>
    </font>
    <font>
      <b/>
      <sz val="10"/>
      <color rgb="FF0000FF"/>
      <name val="Calibri"/>
      <family val="2"/>
    </font>
    <font>
      <b/>
      <i/>
      <sz val="9"/>
      <color rgb="FF7A8272"/>
      <name val="Calibri"/>
      <family val="2"/>
    </font>
    <font>
      <b/>
      <sz val="9"/>
      <color rgb="FF0000FF"/>
      <name val="Calibri"/>
      <family val="2"/>
    </font>
  </fonts>
  <fills count="12">
    <fill>
      <patternFill patternType="none"/>
    </fill>
    <fill>
      <patternFill patternType="gray125"/>
    </fill>
    <fill>
      <patternFill patternType="solid">
        <fgColor rgb="FF367EA5"/>
      </patternFill>
    </fill>
    <fill>
      <patternFill patternType="solid">
        <fgColor rgb="FFF0EBD8"/>
      </patternFill>
    </fill>
    <fill>
      <patternFill patternType="solid">
        <fgColor rgb="FF2E6688"/>
      </patternFill>
    </fill>
    <fill>
      <patternFill patternType="solid">
        <fgColor rgb="FFF7F6EE"/>
      </patternFill>
    </fill>
    <fill>
      <patternFill patternType="solid">
        <fgColor rgb="FFE8F4FD"/>
      </patternFill>
    </fill>
    <fill>
      <patternFill patternType="solid">
        <fgColor rgb="FFE1E0C9"/>
      </patternFill>
    </fill>
    <fill>
      <patternFill patternType="solid">
        <fgColor rgb="FFAE9E69"/>
      </patternFill>
    </fill>
    <fill>
      <patternFill patternType="solid">
        <fgColor rgb="FFD6EAF5"/>
      </patternFill>
    </fill>
    <fill>
      <patternFill patternType="solid">
        <fgColor rgb="FF5A6049"/>
      </patternFill>
    </fill>
    <fill>
      <patternFill patternType="solid">
        <fgColor rgb="FF7A8272"/>
      </patternFill>
    </fill>
  </fills>
  <borders count="12">
    <border>
      <left/>
      <right/>
      <top/>
      <bottom/>
      <diagonal/>
    </border>
    <border>
      <left style="thin">
        <color rgb="FFD0D0D0"/>
      </left>
      <right style="thin">
        <color rgb="FFD0D0D0"/>
      </right>
      <top style="thin">
        <color rgb="FFD0D0D0"/>
      </top>
      <bottom style="thin">
        <color rgb="FFD0D0D0"/>
      </bottom>
      <diagonal/>
    </border>
    <border>
      <left style="thin">
        <color rgb="FF367EA5"/>
      </left>
      <right style="thin">
        <color rgb="FF367EA5"/>
      </right>
      <top style="thin">
        <color rgb="FF367EA5"/>
      </top>
      <bottom style="thin">
        <color rgb="FF367EA5"/>
      </bottom>
      <diagonal/>
    </border>
    <border>
      <left style="medium">
        <color rgb="FFAE9E69"/>
      </left>
      <right style="thin">
        <color rgb="FFD0D0D0"/>
      </right>
      <top style="thin">
        <color rgb="FFD0D0D0"/>
      </top>
      <bottom style="thin">
        <color rgb="FFD0D0D0"/>
      </bottom>
      <diagonal/>
    </border>
    <border>
      <left style="thin">
        <color rgb="FFD0D0D0"/>
      </left>
      <right/>
      <top style="thin">
        <color rgb="FFD0D0D0"/>
      </top>
      <bottom style="thin">
        <color rgb="FFD0D0D0"/>
      </bottom>
      <diagonal/>
    </border>
    <border>
      <left style="thin">
        <color indexed="64"/>
      </left>
      <right style="thin">
        <color indexed="64"/>
      </right>
      <top style="thin">
        <color indexed="64"/>
      </top>
      <bottom style="thin">
        <color indexed="64"/>
      </bottom>
      <diagonal/>
    </border>
    <border>
      <left style="thin">
        <color indexed="64"/>
      </left>
      <right style="thin">
        <color rgb="FF367EA5"/>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D0D0D0"/>
      </top>
      <bottom style="thin">
        <color rgb="FFD0D0D0"/>
      </bottom>
      <diagonal/>
    </border>
    <border>
      <left/>
      <right style="thin">
        <color rgb="FFD0D0D0"/>
      </right>
      <top style="thin">
        <color rgb="FFD0D0D0"/>
      </top>
      <bottom style="thin">
        <color rgb="FFD0D0D0"/>
      </bottom>
      <diagonal/>
    </border>
    <border>
      <left/>
      <right style="thin">
        <color rgb="FF367EA5"/>
      </right>
      <top style="thin">
        <color indexed="64"/>
      </top>
      <bottom style="thin">
        <color indexed="64"/>
      </bottom>
      <diagonal/>
    </border>
  </borders>
  <cellStyleXfs count="2">
    <xf numFmtId="0" fontId="0" fillId="0" borderId="0"/>
    <xf numFmtId="0" fontId="23" fillId="0" borderId="0"/>
  </cellStyleXfs>
  <cellXfs count="84">
    <xf numFmtId="0" fontId="0" fillId="0" borderId="0" xfId="0"/>
    <xf numFmtId="0" fontId="4" fillId="5" borderId="1" xfId="0" applyFont="1" applyFill="1" applyBorder="1" applyAlignment="1">
      <alignment horizontal="left" vertical="center"/>
    </xf>
    <xf numFmtId="164" fontId="5" fillId="6" borderId="2" xfId="0" applyNumberFormat="1" applyFont="1" applyFill="1" applyBorder="1" applyAlignment="1" applyProtection="1">
      <alignment horizontal="center" vertical="center"/>
      <protection locked="0"/>
    </xf>
    <xf numFmtId="0" fontId="7" fillId="4" borderId="1" xfId="0" applyFont="1" applyFill="1" applyBorder="1" applyAlignment="1">
      <alignment horizontal="center" vertical="center"/>
    </xf>
    <xf numFmtId="165" fontId="5" fillId="6" borderId="2" xfId="0" applyNumberFormat="1" applyFont="1" applyFill="1" applyBorder="1" applyAlignment="1" applyProtection="1">
      <alignment horizontal="center" vertical="center"/>
      <protection locked="0"/>
    </xf>
    <xf numFmtId="0" fontId="8" fillId="5" borderId="1" xfId="0" applyFont="1" applyFill="1" applyBorder="1" applyAlignment="1">
      <alignment horizontal="center" vertical="center"/>
    </xf>
    <xf numFmtId="1" fontId="5" fillId="6" borderId="2"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xf>
    <xf numFmtId="0" fontId="5" fillId="6" borderId="2" xfId="0" applyFont="1" applyFill="1" applyBorder="1" applyAlignment="1" applyProtection="1">
      <alignment horizontal="center" vertical="center"/>
      <protection locked="0"/>
    </xf>
    <xf numFmtId="0" fontId="0" fillId="0" borderId="0" xfId="0" applyProtection="1">
      <protection locked="0"/>
    </xf>
    <xf numFmtId="0" fontId="7" fillId="8" borderId="1" xfId="0" applyFont="1" applyFill="1" applyBorder="1" applyAlignment="1">
      <alignment horizontal="center" vertical="center"/>
    </xf>
    <xf numFmtId="10" fontId="5" fillId="6" borderId="2"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6" fillId="2" borderId="1" xfId="0" applyFont="1" applyFill="1" applyBorder="1" applyAlignment="1">
      <alignment horizontal="center" vertical="center"/>
    </xf>
    <xf numFmtId="166" fontId="8" fillId="5" borderId="1" xfId="0" applyNumberFormat="1" applyFont="1" applyFill="1" applyBorder="1" applyAlignment="1">
      <alignment horizontal="center" vertical="center"/>
    </xf>
    <xf numFmtId="165" fontId="8" fillId="5" borderId="1" xfId="0" applyNumberFormat="1" applyFont="1" applyFill="1" applyBorder="1" applyAlignment="1">
      <alignment horizontal="center" vertical="center"/>
    </xf>
    <xf numFmtId="165" fontId="11" fillId="3"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165" fontId="12" fillId="3" borderId="1" xfId="0" applyNumberFormat="1" applyFont="1" applyFill="1" applyBorder="1" applyAlignment="1">
      <alignment horizontal="center" vertical="center"/>
    </xf>
    <xf numFmtId="166" fontId="8" fillId="7" borderId="1" xfId="0" applyNumberFormat="1" applyFont="1" applyFill="1" applyBorder="1" applyAlignment="1">
      <alignment horizontal="center" vertical="center"/>
    </xf>
    <xf numFmtId="165" fontId="8" fillId="7"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166" fontId="13" fillId="7" borderId="1" xfId="0" applyNumberFormat="1" applyFont="1" applyFill="1" applyBorder="1" applyAlignment="1">
      <alignment horizontal="center" vertical="center"/>
    </xf>
    <xf numFmtId="165" fontId="13" fillId="7" borderId="1"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165" fontId="14" fillId="5" borderId="1" xfId="0" applyNumberFormat="1" applyFont="1" applyFill="1" applyBorder="1" applyAlignment="1">
      <alignment horizontal="center" vertical="center"/>
    </xf>
    <xf numFmtId="165" fontId="15" fillId="5" borderId="1" xfId="0" applyNumberFormat="1" applyFont="1" applyFill="1" applyBorder="1" applyAlignment="1">
      <alignment horizontal="center" vertical="center"/>
    </xf>
    <xf numFmtId="1" fontId="8" fillId="7" borderId="1" xfId="0" applyNumberFormat="1" applyFont="1" applyFill="1" applyBorder="1" applyAlignment="1">
      <alignment horizontal="center" vertical="center"/>
    </xf>
    <xf numFmtId="165" fontId="14" fillId="7" borderId="1" xfId="0" applyNumberFormat="1" applyFont="1" applyFill="1" applyBorder="1" applyAlignment="1">
      <alignment horizontal="center" vertical="center"/>
    </xf>
    <xf numFmtId="165" fontId="15" fillId="7" borderId="1" xfId="0" applyNumberFormat="1" applyFont="1" applyFill="1" applyBorder="1" applyAlignment="1">
      <alignment horizontal="center" vertical="center"/>
    </xf>
    <xf numFmtId="1" fontId="13" fillId="7" borderId="1" xfId="0" applyNumberFormat="1" applyFont="1" applyFill="1" applyBorder="1" applyAlignment="1">
      <alignment horizontal="center" vertical="center"/>
    </xf>
    <xf numFmtId="0" fontId="6" fillId="8" borderId="1" xfId="0" applyFont="1" applyFill="1" applyBorder="1" applyAlignment="1">
      <alignment horizontal="center" vertical="center"/>
    </xf>
    <xf numFmtId="0" fontId="6" fillId="10" borderId="1" xfId="0" applyFont="1" applyFill="1" applyBorder="1" applyAlignment="1">
      <alignment horizontal="center" vertical="center"/>
    </xf>
    <xf numFmtId="0" fontId="7" fillId="4" borderId="4" xfId="0" applyFont="1" applyFill="1" applyBorder="1" applyAlignment="1">
      <alignment horizontal="center" vertical="center" wrapText="1"/>
    </xf>
    <xf numFmtId="165" fontId="11" fillId="3" borderId="4" xfId="0" applyNumberFormat="1" applyFont="1" applyFill="1" applyBorder="1" applyAlignment="1">
      <alignment horizontal="center" vertical="center"/>
    </xf>
    <xf numFmtId="165" fontId="13" fillId="7" borderId="4" xfId="0" applyNumberFormat="1" applyFont="1" applyFill="1" applyBorder="1" applyAlignment="1">
      <alignment horizontal="center" vertical="center"/>
    </xf>
    <xf numFmtId="0" fontId="7" fillId="0" borderId="0" xfId="0" applyFont="1" applyAlignment="1">
      <alignment horizontal="center" vertical="center" wrapText="1"/>
    </xf>
    <xf numFmtId="165" fontId="11" fillId="0" borderId="0" xfId="0" applyNumberFormat="1" applyFont="1" applyAlignment="1">
      <alignment horizontal="center" vertical="center"/>
    </xf>
    <xf numFmtId="165" fontId="13" fillId="0" borderId="0" xfId="0" applyNumberFormat="1" applyFont="1" applyAlignment="1">
      <alignment horizontal="center" vertical="center"/>
    </xf>
    <xf numFmtId="0" fontId="26"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0" fillId="2" borderId="0" xfId="0" applyFont="1" applyFill="1" applyAlignment="1">
      <alignment horizontal="center" vertical="center"/>
    </xf>
    <xf numFmtId="0" fontId="0" fillId="0" borderId="0" xfId="0"/>
    <xf numFmtId="0" fontId="3" fillId="4" borderId="0" xfId="0" applyFont="1" applyFill="1" applyAlignment="1">
      <alignment horizontal="left" vertical="center"/>
    </xf>
    <xf numFmtId="0" fontId="19" fillId="5" borderId="0" xfId="0" applyFont="1" applyFill="1" applyAlignment="1">
      <alignment horizontal="left" vertical="center"/>
    </xf>
    <xf numFmtId="0" fontId="24" fillId="10" borderId="0" xfId="0" applyFont="1" applyFill="1" applyAlignment="1">
      <alignment horizontal="left" vertical="center"/>
    </xf>
    <xf numFmtId="0" fontId="29" fillId="6" borderId="6" xfId="0" applyFont="1" applyFill="1" applyBorder="1" applyAlignment="1" applyProtection="1">
      <alignment horizontal="left" vertical="center" wrapText="1"/>
      <protection locked="0"/>
    </xf>
    <xf numFmtId="0" fontId="0" fillId="0" borderId="7" xfId="0" applyBorder="1" applyProtection="1">
      <protection locked="0"/>
    </xf>
    <xf numFmtId="0" fontId="0" fillId="0" borderId="11" xfId="0" applyBorder="1" applyProtection="1">
      <protection locked="0"/>
    </xf>
    <xf numFmtId="0" fontId="5" fillId="6" borderId="6" xfId="0" applyFont="1" applyFill="1" applyBorder="1" applyAlignment="1" applyProtection="1">
      <alignment horizontal="left" vertical="center" wrapText="1"/>
      <protection locked="0"/>
    </xf>
    <xf numFmtId="0" fontId="3" fillId="2" borderId="0" xfId="0" applyFont="1" applyFill="1" applyAlignment="1">
      <alignment horizontal="left" vertical="center"/>
    </xf>
    <xf numFmtId="0" fontId="28" fillId="3" borderId="0" xfId="0" applyFont="1" applyFill="1" applyAlignment="1">
      <alignment horizontal="center" vertical="center"/>
    </xf>
    <xf numFmtId="0" fontId="31" fillId="6" borderId="6" xfId="0" applyFont="1" applyFill="1" applyBorder="1" applyAlignment="1" applyProtection="1">
      <alignment horizontal="left" vertical="center" wrapText="1"/>
      <protection locked="0"/>
    </xf>
    <xf numFmtId="0" fontId="18" fillId="5" borderId="0" xfId="0" applyFont="1" applyFill="1" applyAlignment="1">
      <alignment horizontal="center" vertical="center"/>
    </xf>
    <xf numFmtId="0" fontId="30" fillId="5" borderId="0" xfId="0" applyFont="1" applyFill="1" applyAlignment="1">
      <alignment horizontal="center" vertical="center"/>
    </xf>
    <xf numFmtId="0" fontId="3" fillId="11" borderId="0" xfId="0" applyFont="1" applyFill="1" applyAlignment="1">
      <alignment horizontal="left" vertical="center"/>
    </xf>
    <xf numFmtId="0" fontId="9" fillId="0" borderId="0" xfId="0" applyFont="1" applyAlignment="1">
      <alignment horizontal="left" vertical="center" wrapText="1"/>
    </xf>
    <xf numFmtId="0" fontId="1" fillId="2" borderId="0" xfId="0" applyFont="1" applyFill="1" applyAlignment="1">
      <alignment horizontal="center" vertical="center"/>
    </xf>
    <xf numFmtId="0" fontId="9" fillId="3" borderId="0" xfId="0" applyFont="1" applyFill="1" applyAlignment="1">
      <alignment horizontal="center" vertical="center"/>
    </xf>
    <xf numFmtId="0" fontId="21" fillId="3" borderId="3" xfId="0" applyFont="1" applyFill="1" applyBorder="1" applyAlignment="1">
      <alignment horizontal="left" vertical="center" wrapText="1"/>
    </xf>
    <xf numFmtId="0" fontId="0" fillId="0" borderId="9" xfId="0" applyBorder="1"/>
    <xf numFmtId="0" fontId="0" fillId="0" borderId="10" xfId="0" applyBorder="1"/>
    <xf numFmtId="0" fontId="22" fillId="2" borderId="0" xfId="0" applyFont="1" applyFill="1" applyAlignment="1">
      <alignment horizontal="center" vertical="center" wrapText="1"/>
    </xf>
    <xf numFmtId="0" fontId="20" fillId="3" borderId="3" xfId="0" applyFont="1" applyFill="1" applyBorder="1" applyAlignment="1">
      <alignment horizontal="left" vertical="center"/>
    </xf>
    <xf numFmtId="0" fontId="2" fillId="3" borderId="0" xfId="0" applyFont="1" applyFill="1" applyAlignment="1">
      <alignment horizontal="center" vertical="center"/>
    </xf>
    <xf numFmtId="0" fontId="6" fillId="4" borderId="0" xfId="0" applyFont="1" applyFill="1" applyAlignment="1">
      <alignment horizontal="left" vertical="center"/>
    </xf>
    <xf numFmtId="0" fontId="0" fillId="10" borderId="0" xfId="0" applyFill="1"/>
    <xf numFmtId="0" fontId="23" fillId="2" borderId="0" xfId="1" applyFill="1" applyAlignment="1">
      <alignment horizontal="center" vertical="center"/>
    </xf>
    <xf numFmtId="0" fontId="9" fillId="3" borderId="0" xfId="0" applyFont="1" applyFill="1" applyAlignment="1">
      <alignment horizontal="center" vertical="center" wrapText="1"/>
    </xf>
    <xf numFmtId="0" fontId="2" fillId="9" borderId="0" xfId="0" applyFont="1" applyFill="1" applyAlignment="1">
      <alignment horizontal="left" vertical="center" wrapText="1"/>
    </xf>
    <xf numFmtId="0" fontId="24" fillId="2" borderId="0" xfId="0" applyFont="1" applyFill="1" applyAlignment="1">
      <alignment horizontal="center" vertical="center"/>
    </xf>
    <xf numFmtId="0" fontId="25" fillId="9" borderId="6" xfId="0" applyFont="1" applyFill="1" applyBorder="1" applyAlignment="1">
      <alignment horizontal="left" vertical="center" wrapText="1"/>
    </xf>
    <xf numFmtId="0" fontId="0" fillId="0" borderId="7" xfId="0" applyBorder="1"/>
    <xf numFmtId="0" fontId="0" fillId="0" borderId="11" xfId="0" applyBorder="1"/>
    <xf numFmtId="0" fontId="3" fillId="4" borderId="0" xfId="0" applyFont="1" applyFill="1" applyAlignment="1">
      <alignment horizontal="center" vertical="center"/>
    </xf>
    <xf numFmtId="0" fontId="17" fillId="9" borderId="5" xfId="0" applyFont="1" applyFill="1" applyBorder="1" applyAlignment="1">
      <alignment horizontal="left" vertical="center"/>
    </xf>
    <xf numFmtId="0" fontId="0" fillId="0" borderId="8" xfId="0" applyBorder="1"/>
    <xf numFmtId="0" fontId="9" fillId="0" borderId="0" xfId="0" applyFont="1" applyAlignment="1">
      <alignment horizontal="left" vertical="center"/>
    </xf>
    <xf numFmtId="0" fontId="13" fillId="9" borderId="5" xfId="0" applyFont="1" applyFill="1" applyBorder="1" applyAlignment="1">
      <alignment horizontal="left" vertical="center"/>
    </xf>
    <xf numFmtId="0" fontId="16" fillId="3" borderId="5" xfId="0" applyFont="1" applyFill="1" applyBorder="1" applyAlignment="1">
      <alignment horizontal="left" vertical="center" wrapText="1"/>
    </xf>
    <xf numFmtId="0" fontId="27" fillId="9" borderId="0" xfId="0" applyFont="1" applyFill="1" applyAlignment="1">
      <alignment horizontal="center" vertical="center"/>
    </xf>
    <xf numFmtId="0" fontId="9"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104775</xdr:rowOff>
    </xdr:from>
    <xdr:ext cx="361950" cy="3619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409575" y="104775"/>
          <a:ext cx="361950" cy="361950"/>
        </a:xfrm>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0</xdr:row>
      <xdr:rowOff>57150</xdr:rowOff>
    </xdr:from>
    <xdr:ext cx="342900" cy="34290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361950" y="57150"/>
          <a:ext cx="342900" cy="342900"/>
        </a:xfrm>
        <a:prstGeom prst="rect">
          <a:avLst/>
        </a:prstGeom>
        <a:ln>
          <a:prstDash val="soli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0</xdr:row>
      <xdr:rowOff>76200</xdr:rowOff>
    </xdr:from>
    <xdr:ext cx="342900" cy="34290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428625" y="76200"/>
          <a:ext cx="342900" cy="342900"/>
        </a:xfrm>
        <a:prstGeom prst="rect">
          <a:avLst/>
        </a:prstGeom>
        <a:ln>
          <a:prstDash val="soli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0</xdr:row>
      <xdr:rowOff>38100</xdr:rowOff>
    </xdr:from>
    <xdr:ext cx="342900" cy="342900"/>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523875" y="38100"/>
          <a:ext cx="342900" cy="342900"/>
        </a:xfrm>
        <a:prstGeom prst="rect">
          <a:avLst/>
        </a:prstGeom>
        <a:ln>
          <a:prstDash val="soli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0</xdr:row>
      <xdr:rowOff>28575</xdr:rowOff>
    </xdr:from>
    <xdr:ext cx="342900" cy="342900"/>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428625" y="28575"/>
          <a:ext cx="342900" cy="342900"/>
        </a:xfrm>
        <a:prstGeom prst="rect">
          <a:avLst/>
        </a:prstGeom>
        <a:ln>
          <a:prstDash val="solid"/>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coellaborat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tabSelected="1" workbookViewId="0">
      <selection activeCell="E19" sqref="E19"/>
    </sheetView>
  </sheetViews>
  <sheetFormatPr defaultRowHeight="15" x14ac:dyDescent="0.25"/>
  <cols>
    <col min="1" max="1" width="5" customWidth="1"/>
    <col min="2" max="2" width="40" customWidth="1"/>
    <col min="3" max="3" width="22" customWidth="1"/>
    <col min="4" max="4" width="5" customWidth="1"/>
    <col min="5" max="5" width="32" customWidth="1"/>
    <col min="6" max="6" width="22" customWidth="1"/>
  </cols>
  <sheetData>
    <row r="1" spans="1:6" ht="42" customHeight="1" x14ac:dyDescent="0.25">
      <c r="A1" s="59" t="s">
        <v>13</v>
      </c>
      <c r="B1" s="44"/>
      <c r="C1" s="44"/>
      <c r="D1" s="44"/>
      <c r="E1" s="44"/>
      <c r="F1" s="44"/>
    </row>
    <row r="2" spans="1:6" ht="15.95" customHeight="1" x14ac:dyDescent="0.25">
      <c r="A2" s="66" t="s">
        <v>14</v>
      </c>
      <c r="B2" s="44"/>
      <c r="C2" s="44"/>
      <c r="D2" s="44"/>
      <c r="E2" s="44"/>
      <c r="F2" s="44"/>
    </row>
    <row r="3" spans="1:6" ht="8.1" customHeight="1" x14ac:dyDescent="0.25"/>
    <row r="4" spans="1:6" ht="21.95" customHeight="1" x14ac:dyDescent="0.25">
      <c r="B4" s="45" t="s">
        <v>15</v>
      </c>
      <c r="C4" s="44"/>
      <c r="E4" s="67" t="s">
        <v>16</v>
      </c>
      <c r="F4" s="44"/>
    </row>
    <row r="5" spans="1:6" ht="18" customHeight="1" x14ac:dyDescent="0.25">
      <c r="B5" s="1" t="s">
        <v>17</v>
      </c>
      <c r="C5" s="2"/>
      <c r="E5" s="3" t="s">
        <v>18</v>
      </c>
      <c r="F5" s="3" t="s">
        <v>19</v>
      </c>
    </row>
    <row r="6" spans="1:6" ht="18" customHeight="1" x14ac:dyDescent="0.25">
      <c r="B6" s="1" t="s">
        <v>20</v>
      </c>
      <c r="C6" s="4"/>
      <c r="E6" s="5" t="s">
        <v>21</v>
      </c>
      <c r="F6" s="5" t="s">
        <v>22</v>
      </c>
    </row>
    <row r="7" spans="1:6" ht="18" customHeight="1" x14ac:dyDescent="0.25">
      <c r="B7" s="1" t="s">
        <v>23</v>
      </c>
      <c r="C7" s="6"/>
      <c r="E7" s="7" t="s">
        <v>24</v>
      </c>
      <c r="F7" s="7" t="s">
        <v>25</v>
      </c>
    </row>
    <row r="8" spans="1:6" ht="18" customHeight="1" x14ac:dyDescent="0.25">
      <c r="B8" s="1" t="s">
        <v>26</v>
      </c>
      <c r="C8" s="8"/>
      <c r="E8" s="5" t="s">
        <v>27</v>
      </c>
      <c r="F8" s="5" t="s">
        <v>28</v>
      </c>
    </row>
    <row r="9" spans="1:6" ht="18" customHeight="1" x14ac:dyDescent="0.25">
      <c r="C9" s="9"/>
      <c r="E9" s="7" t="s">
        <v>29</v>
      </c>
      <c r="F9" s="7" t="s">
        <v>30</v>
      </c>
    </row>
    <row r="10" spans="1:6" ht="18" customHeight="1" x14ac:dyDescent="0.25">
      <c r="B10" s="45" t="s">
        <v>31</v>
      </c>
      <c r="C10" s="44"/>
      <c r="E10" s="5" t="s">
        <v>32</v>
      </c>
      <c r="F10" s="5" t="s">
        <v>33</v>
      </c>
    </row>
    <row r="11" spans="1:6" ht="18" customHeight="1" x14ac:dyDescent="0.25">
      <c r="B11" s="1" t="s">
        <v>34</v>
      </c>
      <c r="C11" s="2"/>
      <c r="E11" s="10" t="s">
        <v>35</v>
      </c>
      <c r="F11" s="10" t="s">
        <v>36</v>
      </c>
    </row>
    <row r="12" spans="1:6" ht="18" customHeight="1" x14ac:dyDescent="0.25">
      <c r="B12" s="1" t="s">
        <v>37</v>
      </c>
      <c r="C12" s="4"/>
      <c r="E12" s="5" t="s">
        <v>38</v>
      </c>
      <c r="F12" s="5" t="s">
        <v>39</v>
      </c>
    </row>
    <row r="13" spans="1:6" ht="18" customHeight="1" x14ac:dyDescent="0.25">
      <c r="B13" s="1" t="s">
        <v>40</v>
      </c>
      <c r="C13" s="6"/>
      <c r="E13" s="7" t="s">
        <v>41</v>
      </c>
      <c r="F13" s="7" t="s">
        <v>42</v>
      </c>
    </row>
    <row r="14" spans="1:6" ht="18" customHeight="1" x14ac:dyDescent="0.25">
      <c r="B14" s="1" t="s">
        <v>43</v>
      </c>
      <c r="C14" s="8"/>
      <c r="E14" s="5" t="s">
        <v>44</v>
      </c>
      <c r="F14" s="5" t="s">
        <v>45</v>
      </c>
    </row>
    <row r="15" spans="1:6" ht="8.1" customHeight="1" x14ac:dyDescent="0.25">
      <c r="C15" s="9"/>
    </row>
    <row r="16" spans="1:6" ht="21.95" customHeight="1" x14ac:dyDescent="0.25">
      <c r="B16" s="45" t="s">
        <v>46</v>
      </c>
      <c r="C16" s="44"/>
      <c r="E16" s="70" t="s">
        <v>47</v>
      </c>
      <c r="F16" s="44"/>
    </row>
    <row r="17" spans="1:6" ht="20.100000000000001" customHeight="1" x14ac:dyDescent="0.25">
      <c r="B17" s="1" t="s">
        <v>48</v>
      </c>
      <c r="C17" s="11">
        <v>0.05</v>
      </c>
    </row>
    <row r="18" spans="1:6" ht="20.100000000000001" customHeight="1" x14ac:dyDescent="0.25">
      <c r="B18" s="1" t="s">
        <v>49</v>
      </c>
      <c r="C18" s="11">
        <v>2.5000000000000001E-2</v>
      </c>
    </row>
    <row r="19" spans="1:6" ht="20.100000000000001" customHeight="1" x14ac:dyDescent="0.25">
      <c r="B19" s="1" t="s">
        <v>50</v>
      </c>
      <c r="C19" s="6">
        <f ca="1">YEAR(TODAY())</f>
        <v>2026</v>
      </c>
    </row>
    <row r="20" spans="1:6" ht="8.1" customHeight="1" x14ac:dyDescent="0.25"/>
    <row r="21" spans="1:6" ht="60" customHeight="1" x14ac:dyDescent="0.25">
      <c r="B21" s="71" t="s">
        <v>51</v>
      </c>
      <c r="C21" s="44"/>
      <c r="D21" s="44"/>
      <c r="E21" s="44"/>
      <c r="F21" s="44"/>
    </row>
    <row r="22" spans="1:6" x14ac:dyDescent="0.25">
      <c r="B22" s="44"/>
      <c r="C22" s="44"/>
      <c r="D22" s="44"/>
      <c r="E22" s="44"/>
      <c r="F22" s="44"/>
    </row>
    <row r="23" spans="1:6" x14ac:dyDescent="0.25">
      <c r="B23" s="44"/>
      <c r="C23" s="44"/>
      <c r="D23" s="44"/>
      <c r="E23" s="44"/>
      <c r="F23" s="44"/>
    </row>
    <row r="24" spans="1:6" x14ac:dyDescent="0.25">
      <c r="B24" s="44"/>
      <c r="C24" s="44"/>
      <c r="D24" s="44"/>
      <c r="E24" s="44"/>
      <c r="F24" s="44"/>
    </row>
    <row r="26" spans="1:6" ht="14.1" customHeight="1" x14ac:dyDescent="0.25">
      <c r="A26" s="60" t="s">
        <v>52</v>
      </c>
      <c r="B26" s="44"/>
      <c r="C26" s="44"/>
      <c r="D26" s="44"/>
      <c r="E26" s="44"/>
      <c r="F26" s="44"/>
    </row>
    <row r="27" spans="1:6" ht="9.9499999999999993" customHeight="1" x14ac:dyDescent="0.25"/>
    <row r="28" spans="1:6" ht="3" customHeight="1" x14ac:dyDescent="0.25">
      <c r="A28" s="68"/>
      <c r="B28" s="44"/>
      <c r="C28" s="44"/>
      <c r="D28" s="44"/>
      <c r="E28" s="44"/>
      <c r="F28" s="44"/>
    </row>
    <row r="29" spans="1:6" ht="20.100000000000001" customHeight="1" x14ac:dyDescent="0.25">
      <c r="A29" s="65" t="s">
        <v>53</v>
      </c>
      <c r="B29" s="62"/>
      <c r="C29" s="63"/>
      <c r="D29" s="69" t="s">
        <v>54</v>
      </c>
      <c r="E29" s="44"/>
      <c r="F29" s="44"/>
    </row>
    <row r="30" spans="1:6" ht="57.95" customHeight="1" x14ac:dyDescent="0.25">
      <c r="A30" s="61" t="s">
        <v>55</v>
      </c>
      <c r="B30" s="62"/>
      <c r="C30" s="63"/>
      <c r="D30" s="64" t="s">
        <v>56</v>
      </c>
      <c r="E30" s="44"/>
      <c r="F30" s="44"/>
    </row>
    <row r="31" spans="1:6" ht="14.1" customHeight="1" x14ac:dyDescent="0.25">
      <c r="A31" s="60" t="s">
        <v>57</v>
      </c>
      <c r="B31" s="44"/>
      <c r="C31" s="44"/>
      <c r="D31" s="44"/>
      <c r="E31" s="44"/>
      <c r="F31" s="44"/>
    </row>
  </sheetData>
  <mergeCells count="15">
    <mergeCell ref="A1:F1"/>
    <mergeCell ref="B10:C10"/>
    <mergeCell ref="A31:F31"/>
    <mergeCell ref="A26:F26"/>
    <mergeCell ref="A30:C30"/>
    <mergeCell ref="D30:F30"/>
    <mergeCell ref="B4:C4"/>
    <mergeCell ref="A29:C29"/>
    <mergeCell ref="A2:F2"/>
    <mergeCell ref="E4:F4"/>
    <mergeCell ref="B16:C16"/>
    <mergeCell ref="A28:F28"/>
    <mergeCell ref="D29:F29"/>
    <mergeCell ref="E16:F16"/>
    <mergeCell ref="B21:F24"/>
  </mergeCells>
  <hyperlinks>
    <hyperlink ref="D29" r:id="rId1" xr:uid="{00000000-0004-0000-0000-000000000000}"/>
  </hyperlinks>
  <pageMargins left="0.75" right="0.75" top="1" bottom="1" header="0.5" footer="0.5"/>
  <ignoredErrors>
    <ignoredError sqref="E6:E14 F7:F14" numberStoredAsText="1"/>
    <ignoredError sqref="C1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showGridLines="0" workbookViewId="0">
      <selection activeCell="B5" sqref="B5"/>
    </sheetView>
  </sheetViews>
  <sheetFormatPr defaultRowHeight="15" x14ac:dyDescent="0.25"/>
  <cols>
    <col min="1" max="1" width="4" customWidth="1"/>
    <col min="2" max="3" width="14" customWidth="1"/>
    <col min="4" max="5" width="16" customWidth="1"/>
    <col min="6" max="6" width="18" customWidth="1"/>
    <col min="7" max="7" width="4" customWidth="1"/>
    <col min="8" max="9" width="14" customWidth="1"/>
    <col min="10" max="11" width="16" customWidth="1"/>
    <col min="12" max="12" width="18" customWidth="1"/>
    <col min="13" max="13" width="3.85546875" customWidth="1"/>
  </cols>
  <sheetData>
    <row r="1" spans="1:13" ht="38.1" customHeight="1" x14ac:dyDescent="0.25">
      <c r="A1" s="43" t="s">
        <v>58</v>
      </c>
      <c r="B1" s="44"/>
      <c r="C1" s="44"/>
      <c r="D1" s="44"/>
      <c r="E1" s="44"/>
      <c r="F1" s="44"/>
      <c r="G1" s="44"/>
      <c r="H1" s="44"/>
      <c r="I1" s="44"/>
      <c r="J1" s="44"/>
      <c r="K1" s="44"/>
      <c r="L1" s="44"/>
      <c r="M1" s="44"/>
    </row>
    <row r="2" spans="1:13" ht="30" customHeight="1" x14ac:dyDescent="0.25">
      <c r="A2" s="70"/>
      <c r="B2" s="44"/>
      <c r="C2" s="44"/>
      <c r="D2" s="44"/>
      <c r="E2" s="44"/>
      <c r="F2" s="44"/>
      <c r="G2" s="44"/>
      <c r="H2" s="44"/>
      <c r="I2" s="44"/>
      <c r="J2" s="44"/>
      <c r="K2" s="44"/>
      <c r="L2" s="44"/>
      <c r="M2" s="44"/>
    </row>
    <row r="3" spans="1:13" ht="8.1" customHeight="1" x14ac:dyDescent="0.25"/>
    <row r="4" spans="1:13" ht="21.95" customHeight="1" x14ac:dyDescent="0.25">
      <c r="B4" s="72" t="str">
        <f>IF(Inputs!C8="","Client",Inputs!C8&amp;"'s Benefit")</f>
        <v>Client</v>
      </c>
      <c r="C4" s="44"/>
      <c r="D4" s="44"/>
      <c r="E4" s="44"/>
      <c r="F4" s="44"/>
      <c r="H4" s="76" t="str">
        <f>IF(Inputs!C14="","Client",Inputs!C14&amp;"'s Benefit")</f>
        <v>Client</v>
      </c>
      <c r="I4" s="44"/>
      <c r="J4" s="44"/>
      <c r="K4" s="44"/>
      <c r="L4" s="44"/>
    </row>
    <row r="5" spans="1:13" ht="42" customHeight="1" x14ac:dyDescent="0.25">
      <c r="B5" s="12" t="s">
        <v>18</v>
      </c>
      <c r="C5" s="12" t="s">
        <v>59</v>
      </c>
      <c r="D5" s="12" t="s">
        <v>60</v>
      </c>
      <c r="E5" s="12" t="s">
        <v>61</v>
      </c>
      <c r="F5" s="12" t="s">
        <v>62</v>
      </c>
      <c r="H5" s="13" t="s">
        <v>18</v>
      </c>
      <c r="I5" s="13" t="s">
        <v>59</v>
      </c>
      <c r="J5" s="13" t="s">
        <v>60</v>
      </c>
      <c r="K5" s="13" t="s">
        <v>61</v>
      </c>
      <c r="L5" s="35" t="s">
        <v>62</v>
      </c>
      <c r="M5" s="38"/>
    </row>
    <row r="6" spans="1:13" ht="20.100000000000001" customHeight="1" x14ac:dyDescent="0.25">
      <c r="B6" s="15">
        <v>62</v>
      </c>
      <c r="C6" s="16">
        <v>0.7</v>
      </c>
      <c r="D6" s="17" t="str">
        <f>IF(Inputs!$C$6="","",Inputs!$C$6*12*0.7)</f>
        <v/>
      </c>
      <c r="E6" s="17">
        <f>E11</f>
        <v>0</v>
      </c>
      <c r="F6" s="18" t="str">
        <f t="shared" ref="F6:F14" si="0">IF(D6="","",D6+E6)</f>
        <v/>
      </c>
      <c r="H6" s="19">
        <v>62</v>
      </c>
      <c r="I6" s="16">
        <v>0.7</v>
      </c>
      <c r="J6" s="17" t="str">
        <f>IF(Inputs!$C$12="","",Inputs!$C$12*12*0.7)</f>
        <v/>
      </c>
      <c r="K6" s="17">
        <f>K11</f>
        <v>0</v>
      </c>
      <c r="L6" s="36" t="str">
        <f t="shared" ref="L6:L14" si="1">IF(J6="","",J6+K6)</f>
        <v/>
      </c>
      <c r="M6" s="39"/>
    </row>
    <row r="7" spans="1:13" ht="20.100000000000001" customHeight="1" x14ac:dyDescent="0.25">
      <c r="B7" s="15">
        <v>63</v>
      </c>
      <c r="C7" s="21">
        <v>0.75</v>
      </c>
      <c r="D7" s="22" t="str">
        <f>IF(Inputs!$C$6="","",Inputs!$C$6*12*0.75)</f>
        <v/>
      </c>
      <c r="E7" s="22">
        <f>E11</f>
        <v>0</v>
      </c>
      <c r="F7" s="18" t="str">
        <f t="shared" si="0"/>
        <v/>
      </c>
      <c r="H7" s="19">
        <v>63</v>
      </c>
      <c r="I7" s="21">
        <v>0.75</v>
      </c>
      <c r="J7" s="22" t="str">
        <f>IF(Inputs!$C$12="","",Inputs!$C$12*12*0.75)</f>
        <v/>
      </c>
      <c r="K7" s="22">
        <f>K11</f>
        <v>0</v>
      </c>
      <c r="L7" s="36" t="str">
        <f t="shared" si="1"/>
        <v/>
      </c>
      <c r="M7" s="39"/>
    </row>
    <row r="8" spans="1:13" ht="20.100000000000001" customHeight="1" x14ac:dyDescent="0.25">
      <c r="B8" s="15">
        <v>64</v>
      </c>
      <c r="C8" s="16">
        <v>0.8</v>
      </c>
      <c r="D8" s="17" t="str">
        <f>IF(Inputs!$C$6="","",Inputs!$C$6*12*0.8)</f>
        <v/>
      </c>
      <c r="E8" s="17">
        <f>E11</f>
        <v>0</v>
      </c>
      <c r="F8" s="18" t="str">
        <f t="shared" si="0"/>
        <v/>
      </c>
      <c r="H8" s="19">
        <v>64</v>
      </c>
      <c r="I8" s="16">
        <v>0.8</v>
      </c>
      <c r="J8" s="17" t="str">
        <f>IF(Inputs!$C$12="","",Inputs!$C$12*12*0.8)</f>
        <v/>
      </c>
      <c r="K8" s="17">
        <f>K11</f>
        <v>0</v>
      </c>
      <c r="L8" s="36" t="str">
        <f t="shared" si="1"/>
        <v/>
      </c>
      <c r="M8" s="39"/>
    </row>
    <row r="9" spans="1:13" ht="20.100000000000001" customHeight="1" x14ac:dyDescent="0.25">
      <c r="B9" s="15">
        <v>65</v>
      </c>
      <c r="C9" s="21">
        <v>0.86670000000000003</v>
      </c>
      <c r="D9" s="22" t="str">
        <f>IF(Inputs!$C$6="","",Inputs!$C$6*12*0.8667)</f>
        <v/>
      </c>
      <c r="E9" s="22">
        <f>E11</f>
        <v>0</v>
      </c>
      <c r="F9" s="18" t="str">
        <f t="shared" si="0"/>
        <v/>
      </c>
      <c r="H9" s="19">
        <v>65</v>
      </c>
      <c r="I9" s="21">
        <v>0.86670000000000003</v>
      </c>
      <c r="J9" s="22" t="str">
        <f>IF(Inputs!$C$12="","",Inputs!$C$12*12*0.8667)</f>
        <v/>
      </c>
      <c r="K9" s="22">
        <f>K11</f>
        <v>0</v>
      </c>
      <c r="L9" s="36" t="str">
        <f t="shared" si="1"/>
        <v/>
      </c>
      <c r="M9" s="39"/>
    </row>
    <row r="10" spans="1:13" ht="20.100000000000001" customHeight="1" x14ac:dyDescent="0.25">
      <c r="B10" s="15">
        <v>66</v>
      </c>
      <c r="C10" s="16">
        <v>0.93330000000000002</v>
      </c>
      <c r="D10" s="17" t="str">
        <f>IF(Inputs!$C$6="","",Inputs!$C$6*12*0.9333)</f>
        <v/>
      </c>
      <c r="E10" s="17">
        <f>E11</f>
        <v>0</v>
      </c>
      <c r="F10" s="18" t="str">
        <f t="shared" si="0"/>
        <v/>
      </c>
      <c r="H10" s="19">
        <v>66</v>
      </c>
      <c r="I10" s="16">
        <v>0.93330000000000002</v>
      </c>
      <c r="J10" s="17" t="str">
        <f>IF(Inputs!$C$12="","",Inputs!$C$12*12*0.9333)</f>
        <v/>
      </c>
      <c r="K10" s="17">
        <f>K11</f>
        <v>0</v>
      </c>
      <c r="L10" s="36" t="str">
        <f t="shared" si="1"/>
        <v/>
      </c>
      <c r="M10" s="39"/>
    </row>
    <row r="11" spans="1:13" ht="20.100000000000001" customHeight="1" x14ac:dyDescent="0.25">
      <c r="B11" s="23">
        <v>67</v>
      </c>
      <c r="C11" s="24">
        <v>1</v>
      </c>
      <c r="D11" s="25" t="str">
        <f>IF(Inputs!$C$6="","",Inputs!$C$6*12*1)</f>
        <v/>
      </c>
      <c r="E11" s="25">
        <f>IF(OR(Inputs!$C$12="",Inputs!$C$12=0,D11=""),0,MAX(0,Inputs!$C$12*12*0.5-D11))</f>
        <v>0</v>
      </c>
      <c r="F11" s="25" t="str">
        <f t="shared" si="0"/>
        <v/>
      </c>
      <c r="H11" s="23">
        <v>67</v>
      </c>
      <c r="I11" s="24">
        <v>1</v>
      </c>
      <c r="J11" s="25" t="str">
        <f>IF(Inputs!$C$12="","",Inputs!$C$12*12*1)</f>
        <v/>
      </c>
      <c r="K11" s="25">
        <f>IF(OR(Inputs!$C$6="",Inputs!$C$6=0,J11=""),0,MAX(0,Inputs!$C$6*12*0.5-J11))</f>
        <v>0</v>
      </c>
      <c r="L11" s="37" t="str">
        <f t="shared" si="1"/>
        <v/>
      </c>
      <c r="M11" s="40"/>
    </row>
    <row r="12" spans="1:13" ht="20.100000000000001" customHeight="1" x14ac:dyDescent="0.25">
      <c r="B12" s="15">
        <v>68</v>
      </c>
      <c r="C12" s="16">
        <v>1.08</v>
      </c>
      <c r="D12" s="17" t="str">
        <f>IF(Inputs!$C$6="","",Inputs!$C$6*12*1.08)</f>
        <v/>
      </c>
      <c r="E12" s="17">
        <f>IF(OR(Inputs!$C$12="",Inputs!$C$12=0,D12=""),0,MAX(0,Inputs!$C$12*12*0.5-D12))</f>
        <v>0</v>
      </c>
      <c r="F12" s="18" t="str">
        <f t="shared" si="0"/>
        <v/>
      </c>
      <c r="H12" s="19">
        <v>68</v>
      </c>
      <c r="I12" s="16">
        <v>1.08</v>
      </c>
      <c r="J12" s="17" t="str">
        <f>IF(Inputs!$C$12="","",Inputs!$C$12*12*1.08)</f>
        <v/>
      </c>
      <c r="K12" s="17">
        <f>IF(OR(Inputs!$C$6="",Inputs!$C$6=0,J12=""),0,MAX(0,Inputs!$C$6*12*0.5-J12))</f>
        <v>0</v>
      </c>
      <c r="L12" s="36" t="str">
        <f t="shared" si="1"/>
        <v/>
      </c>
      <c r="M12" s="39"/>
    </row>
    <row r="13" spans="1:13" ht="20.100000000000001" customHeight="1" x14ac:dyDescent="0.25">
      <c r="B13" s="15">
        <v>69</v>
      </c>
      <c r="C13" s="21">
        <v>1.1599999999999999</v>
      </c>
      <c r="D13" s="22" t="str">
        <f>IF(Inputs!$C$6="","",Inputs!$C$6*12*1.16)</f>
        <v/>
      </c>
      <c r="E13" s="22">
        <f>IF(OR(Inputs!$C$12="",Inputs!$C$12=0,D13=""),0,MAX(0,Inputs!$C$12*12*0.5-D13))</f>
        <v>0</v>
      </c>
      <c r="F13" s="18" t="str">
        <f t="shared" si="0"/>
        <v/>
      </c>
      <c r="H13" s="19">
        <v>69</v>
      </c>
      <c r="I13" s="21">
        <v>1.1599999999999999</v>
      </c>
      <c r="J13" s="22" t="str">
        <f>IF(Inputs!$C$12="","",Inputs!$C$12*12*1.16)</f>
        <v/>
      </c>
      <c r="K13" s="22">
        <f>IF(OR(Inputs!$C$6="",Inputs!$C$6=0,J13=""),0,MAX(0,Inputs!$C$6*12*0.5-J13))</f>
        <v>0</v>
      </c>
      <c r="L13" s="36" t="str">
        <f t="shared" si="1"/>
        <v/>
      </c>
      <c r="M13" s="39"/>
    </row>
    <row r="14" spans="1:13" ht="20.100000000000001" customHeight="1" x14ac:dyDescent="0.25">
      <c r="B14" s="15">
        <v>70</v>
      </c>
      <c r="C14" s="16">
        <v>1.24</v>
      </c>
      <c r="D14" s="17" t="str">
        <f>IF(Inputs!$C$6="","",Inputs!$C$6*12*1.24)</f>
        <v/>
      </c>
      <c r="E14" s="17">
        <f>IF(OR(Inputs!$C$12="",Inputs!$C$12=0,D14=""),0,MAX(0,Inputs!$C$12*12*0.5-D14))</f>
        <v>0</v>
      </c>
      <c r="F14" s="18" t="str">
        <f t="shared" si="0"/>
        <v/>
      </c>
      <c r="H14" s="19">
        <v>70</v>
      </c>
      <c r="I14" s="16">
        <v>1.24</v>
      </c>
      <c r="J14" s="17" t="str">
        <f>IF(Inputs!$C$12="","",Inputs!$C$12*12*1.24)</f>
        <v/>
      </c>
      <c r="K14" s="17">
        <f>IF(OR(Inputs!$C$6="",Inputs!$C$6=0,J14=""),0,MAX(0,Inputs!$C$6*12*0.5-J14))</f>
        <v>0</v>
      </c>
      <c r="L14" s="36" t="str">
        <f t="shared" si="1"/>
        <v/>
      </c>
      <c r="M14" s="39"/>
    </row>
    <row r="15" spans="1:13" ht="8.1" customHeight="1" x14ac:dyDescent="0.25"/>
    <row r="16" spans="1:13" ht="36" customHeight="1" x14ac:dyDescent="0.25">
      <c r="B16" s="73" t="s">
        <v>63</v>
      </c>
      <c r="C16" s="74"/>
      <c r="D16" s="74"/>
      <c r="E16" s="74"/>
      <c r="F16" s="74"/>
      <c r="G16" s="74"/>
      <c r="H16" s="74"/>
      <c r="I16" s="74"/>
      <c r="J16" s="74"/>
      <c r="K16" s="74"/>
      <c r="L16" s="74"/>
      <c r="M16" s="75"/>
    </row>
    <row r="18" spans="1:13" ht="14.1" customHeight="1" x14ac:dyDescent="0.25">
      <c r="A18" s="60" t="s">
        <v>64</v>
      </c>
      <c r="B18" s="44"/>
      <c r="C18" s="44"/>
      <c r="D18" s="44"/>
      <c r="E18" s="44"/>
      <c r="F18" s="44"/>
      <c r="G18" s="44"/>
      <c r="H18" s="44"/>
      <c r="I18" s="44"/>
      <c r="J18" s="44"/>
      <c r="K18" s="44"/>
      <c r="L18" s="44"/>
      <c r="M18" s="44"/>
    </row>
  </sheetData>
  <mergeCells count="6">
    <mergeCell ref="B4:F4"/>
    <mergeCell ref="B16:M16"/>
    <mergeCell ref="A1:M1"/>
    <mergeCell ref="A18:M18"/>
    <mergeCell ref="H4:L4"/>
    <mergeCell ref="A2:M2"/>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showGridLines="0" workbookViewId="0">
      <selection activeCell="P7" sqref="P7"/>
    </sheetView>
  </sheetViews>
  <sheetFormatPr defaultRowHeight="15" x14ac:dyDescent="0.25"/>
  <cols>
    <col min="1" max="1" width="4" customWidth="1"/>
    <col min="2" max="2" width="13" customWidth="1"/>
    <col min="3" max="4" width="14" customWidth="1"/>
    <col min="5" max="6" width="16" customWidth="1"/>
    <col min="7" max="7" width="4" customWidth="1"/>
    <col min="8" max="8" width="16" customWidth="1"/>
    <col min="9" max="9" width="14" customWidth="1"/>
    <col min="10" max="12" width="16" customWidth="1"/>
    <col min="13" max="13" width="5.85546875" customWidth="1"/>
  </cols>
  <sheetData>
    <row r="1" spans="1:13" ht="38.1" customHeight="1" x14ac:dyDescent="0.25">
      <c r="A1" s="43" t="s">
        <v>65</v>
      </c>
      <c r="B1" s="44"/>
      <c r="C1" s="44"/>
      <c r="D1" s="44"/>
      <c r="E1" s="44"/>
      <c r="F1" s="44"/>
      <c r="G1" s="44"/>
      <c r="H1" s="44"/>
      <c r="I1" s="44"/>
      <c r="J1" s="44"/>
      <c r="K1" s="44"/>
      <c r="L1" s="44"/>
      <c r="M1" s="44"/>
    </row>
    <row r="2" spans="1:13" ht="27.95" customHeight="1" x14ac:dyDescent="0.25">
      <c r="A2" s="70" t="s">
        <v>66</v>
      </c>
      <c r="B2" s="44"/>
      <c r="C2" s="44"/>
      <c r="D2" s="44"/>
      <c r="E2" s="44"/>
      <c r="F2" s="44"/>
      <c r="G2" s="44"/>
      <c r="H2" s="44"/>
      <c r="I2" s="44"/>
      <c r="J2" s="44"/>
      <c r="K2" s="44"/>
      <c r="L2" s="44"/>
      <c r="M2" s="44"/>
    </row>
    <row r="3" spans="1:13" ht="8.1" customHeight="1" x14ac:dyDescent="0.25"/>
    <row r="4" spans="1:13" ht="21.95" customHeight="1" x14ac:dyDescent="0.25">
      <c r="B4" s="72" t="str">
        <f>IF(Inputs!C8="","Client",Inputs!C8&amp;"'s Filing Age Analysis")</f>
        <v>Client</v>
      </c>
      <c r="C4" s="44"/>
      <c r="D4" s="44"/>
      <c r="E4" s="44"/>
      <c r="F4" s="44"/>
      <c r="H4" s="76" t="str">
        <f>IF(Inputs!C14="","Client",Inputs!C14&amp;"'s Filing Age Analysis")</f>
        <v>Client</v>
      </c>
      <c r="I4" s="44"/>
      <c r="J4" s="44"/>
      <c r="K4" s="44"/>
      <c r="L4" s="44"/>
    </row>
    <row r="5" spans="1:13" ht="44.1" customHeight="1" x14ac:dyDescent="0.25">
      <c r="B5" s="12" t="s">
        <v>67</v>
      </c>
      <c r="C5" s="41" t="s">
        <v>62</v>
      </c>
      <c r="D5" s="41" t="s">
        <v>68</v>
      </c>
      <c r="E5" s="41" t="s">
        <v>69</v>
      </c>
      <c r="F5" s="41" t="s">
        <v>70</v>
      </c>
      <c r="H5" s="13" t="s">
        <v>67</v>
      </c>
      <c r="I5" s="42" t="s">
        <v>62</v>
      </c>
      <c r="J5" s="13" t="s">
        <v>71</v>
      </c>
      <c r="K5" s="13" t="s">
        <v>72</v>
      </c>
      <c r="L5" s="13" t="s">
        <v>73</v>
      </c>
    </row>
    <row r="6" spans="1:13" ht="20.100000000000001" customHeight="1" x14ac:dyDescent="0.25">
      <c r="B6" s="15">
        <v>62</v>
      </c>
      <c r="C6" s="17" t="str">
        <f>Analysis!F6</f>
        <v/>
      </c>
      <c r="D6" s="26" t="str">
        <f>IF(Inputs!$C$7="","",MAX(0,Inputs!$C$7-62))</f>
        <v/>
      </c>
      <c r="E6" s="17" t="str">
        <f t="shared" ref="E6:E14" si="0">IF(C6="","",C6*D6)</f>
        <v/>
      </c>
      <c r="F6" s="27" t="str">
        <f>IF(OR(E6="",Inputs!$C$7="",Inputs!$C$17=""),"",IF(Inputs!$C$17=0,C6*IF(OR(Inputs!$C$13="",Inputs!$C$13=0),MAX(0,Inputs!$C$7-62),MAX(0,MIN(Inputs!$C$7,Inputs!$C$13)-62)),C6*IF(IF(OR(Inputs!$C$13="",Inputs!$C$13=0),MAX(0,Inputs!$C$7-62),MAX(0,MIN(Inputs!$C$7,Inputs!$C$13)-62))&gt;0,(((1+Inputs!$C$17)^IF(OR(Inputs!$C$13="",Inputs!$C$13=0),MAX(0,Inputs!$C$7-62),MAX(0,MIN(Inputs!$C$7,Inputs!$C$13)-62))-1)/Inputs!$C$17),0))+IF(IF(OR(Inputs!$C$13="",Inputs!$C$13=0),0,MAX(0,Inputs!$C$7-Inputs!$C$13))&gt;0,IF(Inputs!$C$17=0,MAX(C6,I6)*IF(OR(Inputs!$C$13="",Inputs!$C$13=0),0,MAX(0,Inputs!$C$7-Inputs!$C$13)),MAX(C6,I6)*IF(IF(OR(Inputs!$C$13="",Inputs!$C$13=0),0,MAX(0,Inputs!$C$7-Inputs!$C$13))&gt;0,(((1+Inputs!$C$17)^IF(OR(Inputs!$C$13="",Inputs!$C$13=0),0,MAX(0,Inputs!$C$7-Inputs!$C$13))-1)/Inputs!$C$17),0))*(1+Inputs!$C$17)^(IF(OR(Inputs!$C$13="",Inputs!$C$13=0),MAX(0,Inputs!$C$7-62),MAX(0,MIN(Inputs!$C$7,Inputs!$C$13)-62))),0))</f>
        <v/>
      </c>
      <c r="H6" s="19">
        <v>62</v>
      </c>
      <c r="I6" s="17" t="str">
        <f>Analysis!L6</f>
        <v/>
      </c>
      <c r="J6" s="26" t="str">
        <f>IF(Inputs!$C$13="","",MAX(0,Inputs!$C$13-62))</f>
        <v/>
      </c>
      <c r="K6" s="17" t="str">
        <f t="shared" ref="K6:K14" si="1">IF(I6="","",I6*J6)</f>
        <v/>
      </c>
      <c r="L6" s="28" t="str">
        <f>IF(OR(K6="",Inputs!$C$13="",Inputs!$C$17=""),"",IF(Inputs!$C$17=0,I6*IF(OR(Inputs!$C$13="",Inputs!$C$13=0),MAX(0,Inputs!$C$7-62),MAX(0,MIN(Inputs!$C$7,Inputs!$C$13)-62)),I6*IF(IF(OR(Inputs!$C$13="",Inputs!$C$13=0),MAX(0,Inputs!$C$7-62),MAX(0,MIN(Inputs!$C$7,Inputs!$C$13)-62))&gt;0,(((1+Inputs!$C$17)^IF(OR(Inputs!$C$13="",Inputs!$C$13=0),MAX(0,Inputs!$C$7-62),MAX(0,MIN(Inputs!$C$7,Inputs!$C$13)-62))-1)/Inputs!$C$17),0))+IF(IF(OR(Inputs!$C$13="",Inputs!$C$13=0),0,MAX(0,Inputs!$C$13-Inputs!$C$7))&gt;0,IF(Inputs!$C$17=0,MAX(I6,C6)*IF(OR(Inputs!$C$13="",Inputs!$C$13=0),0,MAX(0,Inputs!$C$13-Inputs!$C$7)),MAX(I6,C6)*IF(IF(OR(Inputs!$C$13="",Inputs!$C$13=0),0,MAX(0,Inputs!$C$13-Inputs!$C$7))&gt;0,(((1+Inputs!$C$17)^IF(OR(Inputs!$C$13="",Inputs!$C$13=0),0,MAX(0,Inputs!$C$13-Inputs!$C$7))-1)/Inputs!$C$17),0))*(1+Inputs!$C$17)^(IF(OR(Inputs!$C$13="",Inputs!$C$13=0),MAX(0,Inputs!$C$7-62),MAX(0,MIN(Inputs!$C$7,Inputs!$C$13)-62))),0))</f>
        <v/>
      </c>
    </row>
    <row r="7" spans="1:13" ht="20.100000000000001" customHeight="1" x14ac:dyDescent="0.25">
      <c r="B7" s="15">
        <v>63</v>
      </c>
      <c r="C7" s="22" t="str">
        <f>Analysis!F7</f>
        <v/>
      </c>
      <c r="D7" s="29" t="str">
        <f>IF(Inputs!$C$7="","",MAX(0,Inputs!$C$7-63))</f>
        <v/>
      </c>
      <c r="E7" s="22" t="str">
        <f t="shared" si="0"/>
        <v/>
      </c>
      <c r="F7" s="30" t="str">
        <f>IF(OR(E7="",Inputs!$C$7="",Inputs!$C$17=""),"",IF(Inputs!$C$17=0,C7*IF(OR(Inputs!$C$13="",Inputs!$C$13=0),MAX(0,Inputs!$C$7-63),MAX(0,MIN(Inputs!$C$7,Inputs!$C$13)-63)),C7*IF(IF(OR(Inputs!$C$13="",Inputs!$C$13=0),MAX(0,Inputs!$C$7-63),MAX(0,MIN(Inputs!$C$7,Inputs!$C$13)-63))&gt;0,(((1+Inputs!$C$17)^IF(OR(Inputs!$C$13="",Inputs!$C$13=0),MAX(0,Inputs!$C$7-63),MAX(0,MIN(Inputs!$C$7,Inputs!$C$13)-63))-1)/Inputs!$C$17),0))+IF(IF(OR(Inputs!$C$13="",Inputs!$C$13=0),0,MAX(0,Inputs!$C$7-Inputs!$C$13))&gt;0,IF(Inputs!$C$17=0,MAX(C7,I7)*IF(OR(Inputs!$C$13="",Inputs!$C$13=0),0,MAX(0,Inputs!$C$7-Inputs!$C$13)),MAX(C7,I7)*IF(IF(OR(Inputs!$C$13="",Inputs!$C$13=0),0,MAX(0,Inputs!$C$7-Inputs!$C$13))&gt;0,(((1+Inputs!$C$17)^IF(OR(Inputs!$C$13="",Inputs!$C$13=0),0,MAX(0,Inputs!$C$7-Inputs!$C$13))-1)/Inputs!$C$17),0))*(1+Inputs!$C$17)^(IF(OR(Inputs!$C$13="",Inputs!$C$13=0),MAX(0,Inputs!$C$7-63),MAX(0,MIN(Inputs!$C$7,Inputs!$C$13)-63))),0))</f>
        <v/>
      </c>
      <c r="H7" s="19">
        <v>63</v>
      </c>
      <c r="I7" s="22" t="str">
        <f>Analysis!L7</f>
        <v/>
      </c>
      <c r="J7" s="29" t="str">
        <f>IF(Inputs!$C$13="","",MAX(0,Inputs!$C$13-63))</f>
        <v/>
      </c>
      <c r="K7" s="22" t="str">
        <f t="shared" si="1"/>
        <v/>
      </c>
      <c r="L7" s="31" t="str">
        <f>IF(OR(K7="",Inputs!$C$13="",Inputs!$C$17=""),"",IF(Inputs!$C$17=0,I7*IF(OR(Inputs!$C$13="",Inputs!$C$13=0),MAX(0,Inputs!$C$7-63),MAX(0,MIN(Inputs!$C$7,Inputs!$C$13)-63)),I7*IF(IF(OR(Inputs!$C$13="",Inputs!$C$13=0),MAX(0,Inputs!$C$7-63),MAX(0,MIN(Inputs!$C$7,Inputs!$C$13)-63))&gt;0,(((1+Inputs!$C$17)^IF(OR(Inputs!$C$13="",Inputs!$C$13=0),MAX(0,Inputs!$C$7-63),MAX(0,MIN(Inputs!$C$7,Inputs!$C$13)-63))-1)/Inputs!$C$17),0))+IF(IF(OR(Inputs!$C$13="",Inputs!$C$13=0),0,MAX(0,Inputs!$C$13-Inputs!$C$7))&gt;0,IF(Inputs!$C$17=0,MAX(I7,C7)*IF(OR(Inputs!$C$13="",Inputs!$C$13=0),0,MAX(0,Inputs!$C$13-Inputs!$C$7)),MAX(I7,C7)*IF(IF(OR(Inputs!$C$13="",Inputs!$C$13=0),0,MAX(0,Inputs!$C$13-Inputs!$C$7))&gt;0,(((1+Inputs!$C$17)^IF(OR(Inputs!$C$13="",Inputs!$C$13=0),0,MAX(0,Inputs!$C$13-Inputs!$C$7))-1)/Inputs!$C$17),0))*(1+Inputs!$C$17)^(IF(OR(Inputs!$C$13="",Inputs!$C$13=0),MAX(0,Inputs!$C$7-63),MAX(0,MIN(Inputs!$C$7,Inputs!$C$13)-63))),0))</f>
        <v/>
      </c>
    </row>
    <row r="8" spans="1:13" ht="20.100000000000001" customHeight="1" x14ac:dyDescent="0.25">
      <c r="B8" s="15">
        <v>64</v>
      </c>
      <c r="C8" s="17" t="str">
        <f>Analysis!F8</f>
        <v/>
      </c>
      <c r="D8" s="26" t="str">
        <f>IF(Inputs!$C$7="","",MAX(0,Inputs!$C$7-64))</f>
        <v/>
      </c>
      <c r="E8" s="17" t="str">
        <f t="shared" si="0"/>
        <v/>
      </c>
      <c r="F8" s="27" t="str">
        <f>IF(OR(E8="",Inputs!$C$7="",Inputs!$C$17=""),"",IF(Inputs!$C$17=0,C8*IF(OR(Inputs!$C$13="",Inputs!$C$13=0),MAX(0,Inputs!$C$7-64),MAX(0,MIN(Inputs!$C$7,Inputs!$C$13)-64)),C8*IF(IF(OR(Inputs!$C$13="",Inputs!$C$13=0),MAX(0,Inputs!$C$7-64),MAX(0,MIN(Inputs!$C$7,Inputs!$C$13)-64))&gt;0,(((1+Inputs!$C$17)^IF(OR(Inputs!$C$13="",Inputs!$C$13=0),MAX(0,Inputs!$C$7-64),MAX(0,MIN(Inputs!$C$7,Inputs!$C$13)-64))-1)/Inputs!$C$17),0))+IF(IF(OR(Inputs!$C$13="",Inputs!$C$13=0),0,MAX(0,Inputs!$C$7-Inputs!$C$13))&gt;0,IF(Inputs!$C$17=0,MAX(C8,I8)*IF(OR(Inputs!$C$13="",Inputs!$C$13=0),0,MAX(0,Inputs!$C$7-Inputs!$C$13)),MAX(C8,I8)*IF(IF(OR(Inputs!$C$13="",Inputs!$C$13=0),0,MAX(0,Inputs!$C$7-Inputs!$C$13))&gt;0,(((1+Inputs!$C$17)^IF(OR(Inputs!$C$13="",Inputs!$C$13=0),0,MAX(0,Inputs!$C$7-Inputs!$C$13))-1)/Inputs!$C$17),0))*(1+Inputs!$C$17)^(IF(OR(Inputs!$C$13="",Inputs!$C$13=0),MAX(0,Inputs!$C$7-64),MAX(0,MIN(Inputs!$C$7,Inputs!$C$13)-64))),0))</f>
        <v/>
      </c>
      <c r="H8" s="19">
        <v>64</v>
      </c>
      <c r="I8" s="17" t="str">
        <f>Analysis!L8</f>
        <v/>
      </c>
      <c r="J8" s="26" t="str">
        <f>IF(Inputs!$C$13="","",MAX(0,Inputs!$C$13-64))</f>
        <v/>
      </c>
      <c r="K8" s="17" t="str">
        <f t="shared" si="1"/>
        <v/>
      </c>
      <c r="L8" s="28" t="str">
        <f>IF(OR(K8="",Inputs!$C$13="",Inputs!$C$17=""),"",IF(Inputs!$C$17=0,I8*IF(OR(Inputs!$C$13="",Inputs!$C$13=0),MAX(0,Inputs!$C$7-64),MAX(0,MIN(Inputs!$C$7,Inputs!$C$13)-64)),I8*IF(IF(OR(Inputs!$C$13="",Inputs!$C$13=0),MAX(0,Inputs!$C$7-64),MAX(0,MIN(Inputs!$C$7,Inputs!$C$13)-64))&gt;0,(((1+Inputs!$C$17)^IF(OR(Inputs!$C$13="",Inputs!$C$13=0),MAX(0,Inputs!$C$7-64),MAX(0,MIN(Inputs!$C$7,Inputs!$C$13)-64))-1)/Inputs!$C$17),0))+IF(IF(OR(Inputs!$C$13="",Inputs!$C$13=0),0,MAX(0,Inputs!$C$13-Inputs!$C$7))&gt;0,IF(Inputs!$C$17=0,MAX(I8,C8)*IF(OR(Inputs!$C$13="",Inputs!$C$13=0),0,MAX(0,Inputs!$C$13-Inputs!$C$7)),MAX(I8,C8)*IF(IF(OR(Inputs!$C$13="",Inputs!$C$13=0),0,MAX(0,Inputs!$C$13-Inputs!$C$7))&gt;0,(((1+Inputs!$C$17)^IF(OR(Inputs!$C$13="",Inputs!$C$13=0),0,MAX(0,Inputs!$C$13-Inputs!$C$7))-1)/Inputs!$C$17),0))*(1+Inputs!$C$17)^(IF(OR(Inputs!$C$13="",Inputs!$C$13=0),MAX(0,Inputs!$C$7-64),MAX(0,MIN(Inputs!$C$7,Inputs!$C$13)-64))),0))</f>
        <v/>
      </c>
    </row>
    <row r="9" spans="1:13" ht="20.100000000000001" customHeight="1" x14ac:dyDescent="0.25">
      <c r="B9" s="15">
        <v>65</v>
      </c>
      <c r="C9" s="22" t="str">
        <f>Analysis!F9</f>
        <v/>
      </c>
      <c r="D9" s="29" t="str">
        <f>IF(Inputs!$C$7="","",MAX(0,Inputs!$C$7-65))</f>
        <v/>
      </c>
      <c r="E9" s="22" t="str">
        <f t="shared" si="0"/>
        <v/>
      </c>
      <c r="F9" s="30" t="str">
        <f>IF(OR(E9="",Inputs!$C$7="",Inputs!$C$17=""),"",IF(Inputs!$C$17=0,C9*IF(OR(Inputs!$C$13="",Inputs!$C$13=0),MAX(0,Inputs!$C$7-65),MAX(0,MIN(Inputs!$C$7,Inputs!$C$13)-65)),C9*IF(IF(OR(Inputs!$C$13="",Inputs!$C$13=0),MAX(0,Inputs!$C$7-65),MAX(0,MIN(Inputs!$C$7,Inputs!$C$13)-65))&gt;0,(((1+Inputs!$C$17)^IF(OR(Inputs!$C$13="",Inputs!$C$13=0),MAX(0,Inputs!$C$7-65),MAX(0,MIN(Inputs!$C$7,Inputs!$C$13)-65))-1)/Inputs!$C$17),0))+IF(IF(OR(Inputs!$C$13="",Inputs!$C$13=0),0,MAX(0,Inputs!$C$7-Inputs!$C$13))&gt;0,IF(Inputs!$C$17=0,MAX(C9,I9)*IF(OR(Inputs!$C$13="",Inputs!$C$13=0),0,MAX(0,Inputs!$C$7-Inputs!$C$13)),MAX(C9,I9)*IF(IF(OR(Inputs!$C$13="",Inputs!$C$13=0),0,MAX(0,Inputs!$C$7-Inputs!$C$13))&gt;0,(((1+Inputs!$C$17)^IF(OR(Inputs!$C$13="",Inputs!$C$13=0),0,MAX(0,Inputs!$C$7-Inputs!$C$13))-1)/Inputs!$C$17),0))*(1+Inputs!$C$17)^(IF(OR(Inputs!$C$13="",Inputs!$C$13=0),MAX(0,Inputs!$C$7-65),MAX(0,MIN(Inputs!$C$7,Inputs!$C$13)-65))),0))</f>
        <v/>
      </c>
      <c r="H9" s="19">
        <v>65</v>
      </c>
      <c r="I9" s="22" t="str">
        <f>Analysis!L9</f>
        <v/>
      </c>
      <c r="J9" s="29" t="str">
        <f>IF(Inputs!$C$13="","",MAX(0,Inputs!$C$13-65))</f>
        <v/>
      </c>
      <c r="K9" s="22" t="str">
        <f t="shared" si="1"/>
        <v/>
      </c>
      <c r="L9" s="31" t="str">
        <f>IF(OR(K9="",Inputs!$C$13="",Inputs!$C$17=""),"",IF(Inputs!$C$17=0,I9*IF(OR(Inputs!$C$13="",Inputs!$C$13=0),MAX(0,Inputs!$C$7-65),MAX(0,MIN(Inputs!$C$7,Inputs!$C$13)-65)),I9*IF(IF(OR(Inputs!$C$13="",Inputs!$C$13=0),MAX(0,Inputs!$C$7-65),MAX(0,MIN(Inputs!$C$7,Inputs!$C$13)-65))&gt;0,(((1+Inputs!$C$17)^IF(OR(Inputs!$C$13="",Inputs!$C$13=0),MAX(0,Inputs!$C$7-65),MAX(0,MIN(Inputs!$C$7,Inputs!$C$13)-65))-1)/Inputs!$C$17),0))+IF(IF(OR(Inputs!$C$13="",Inputs!$C$13=0),0,MAX(0,Inputs!$C$13-Inputs!$C$7))&gt;0,IF(Inputs!$C$17=0,MAX(I9,C9)*IF(OR(Inputs!$C$13="",Inputs!$C$13=0),0,MAX(0,Inputs!$C$13-Inputs!$C$7)),MAX(I9,C9)*IF(IF(OR(Inputs!$C$13="",Inputs!$C$13=0),0,MAX(0,Inputs!$C$13-Inputs!$C$7))&gt;0,(((1+Inputs!$C$17)^IF(OR(Inputs!$C$13="",Inputs!$C$13=0),0,MAX(0,Inputs!$C$13-Inputs!$C$7))-1)/Inputs!$C$17),0))*(1+Inputs!$C$17)^(IF(OR(Inputs!$C$13="",Inputs!$C$13=0),MAX(0,Inputs!$C$7-65),MAX(0,MIN(Inputs!$C$7,Inputs!$C$13)-65))),0))</f>
        <v/>
      </c>
    </row>
    <row r="10" spans="1:13" ht="20.100000000000001" customHeight="1" x14ac:dyDescent="0.25">
      <c r="B10" s="15">
        <v>66</v>
      </c>
      <c r="C10" s="17" t="str">
        <f>Analysis!F10</f>
        <v/>
      </c>
      <c r="D10" s="26" t="str">
        <f>IF(Inputs!$C$7="","",MAX(0,Inputs!$C$7-66))</f>
        <v/>
      </c>
      <c r="E10" s="17" t="str">
        <f t="shared" si="0"/>
        <v/>
      </c>
      <c r="F10" s="27" t="str">
        <f>IF(OR(E10="",Inputs!$C$7="",Inputs!$C$17=""),"",IF(Inputs!$C$17=0,C10*IF(OR(Inputs!$C$13="",Inputs!$C$13=0),MAX(0,Inputs!$C$7-66),MAX(0,MIN(Inputs!$C$7,Inputs!$C$13)-66)),C10*IF(IF(OR(Inputs!$C$13="",Inputs!$C$13=0),MAX(0,Inputs!$C$7-66),MAX(0,MIN(Inputs!$C$7,Inputs!$C$13)-66))&gt;0,(((1+Inputs!$C$17)^IF(OR(Inputs!$C$13="",Inputs!$C$13=0),MAX(0,Inputs!$C$7-66),MAX(0,MIN(Inputs!$C$7,Inputs!$C$13)-66))-1)/Inputs!$C$17),0))+IF(IF(OR(Inputs!$C$13="",Inputs!$C$13=0),0,MAX(0,Inputs!$C$7-Inputs!$C$13))&gt;0,IF(Inputs!$C$17=0,MAX(C10,I10)*IF(OR(Inputs!$C$13="",Inputs!$C$13=0),0,MAX(0,Inputs!$C$7-Inputs!$C$13)),MAX(C10,I10)*IF(IF(OR(Inputs!$C$13="",Inputs!$C$13=0),0,MAX(0,Inputs!$C$7-Inputs!$C$13))&gt;0,(((1+Inputs!$C$17)^IF(OR(Inputs!$C$13="",Inputs!$C$13=0),0,MAX(0,Inputs!$C$7-Inputs!$C$13))-1)/Inputs!$C$17),0))*(1+Inputs!$C$17)^(IF(OR(Inputs!$C$13="",Inputs!$C$13=0),MAX(0,Inputs!$C$7-66),MAX(0,MIN(Inputs!$C$7,Inputs!$C$13)-66))),0))</f>
        <v/>
      </c>
      <c r="H10" s="19">
        <v>66</v>
      </c>
      <c r="I10" s="17" t="str">
        <f>Analysis!L10</f>
        <v/>
      </c>
      <c r="J10" s="26" t="str">
        <f>IF(Inputs!$C$13="","",MAX(0,Inputs!$C$13-66))</f>
        <v/>
      </c>
      <c r="K10" s="17" t="str">
        <f t="shared" si="1"/>
        <v/>
      </c>
      <c r="L10" s="28" t="str">
        <f>IF(OR(K10="",Inputs!$C$13="",Inputs!$C$17=""),"",IF(Inputs!$C$17=0,I10*IF(OR(Inputs!$C$13="",Inputs!$C$13=0),MAX(0,Inputs!$C$7-66),MAX(0,MIN(Inputs!$C$7,Inputs!$C$13)-66)),I10*IF(IF(OR(Inputs!$C$13="",Inputs!$C$13=0),MAX(0,Inputs!$C$7-66),MAX(0,MIN(Inputs!$C$7,Inputs!$C$13)-66))&gt;0,(((1+Inputs!$C$17)^IF(OR(Inputs!$C$13="",Inputs!$C$13=0),MAX(0,Inputs!$C$7-66),MAX(0,MIN(Inputs!$C$7,Inputs!$C$13)-66))-1)/Inputs!$C$17),0))+IF(IF(OR(Inputs!$C$13="",Inputs!$C$13=0),0,MAX(0,Inputs!$C$13-Inputs!$C$7))&gt;0,IF(Inputs!$C$17=0,MAX(I10,C10)*IF(OR(Inputs!$C$13="",Inputs!$C$13=0),0,MAX(0,Inputs!$C$13-Inputs!$C$7)),MAX(I10,C10)*IF(IF(OR(Inputs!$C$13="",Inputs!$C$13=0),0,MAX(0,Inputs!$C$13-Inputs!$C$7))&gt;0,(((1+Inputs!$C$17)^IF(OR(Inputs!$C$13="",Inputs!$C$13=0),0,MAX(0,Inputs!$C$13-Inputs!$C$7))-1)/Inputs!$C$17),0))*(1+Inputs!$C$17)^(IF(OR(Inputs!$C$13="",Inputs!$C$13=0),MAX(0,Inputs!$C$7-66),MAX(0,MIN(Inputs!$C$7,Inputs!$C$13)-66))),0))</f>
        <v/>
      </c>
    </row>
    <row r="11" spans="1:13" ht="20.100000000000001" customHeight="1" x14ac:dyDescent="0.25">
      <c r="B11" s="23">
        <v>67</v>
      </c>
      <c r="C11" s="25" t="str">
        <f>Analysis!F11</f>
        <v/>
      </c>
      <c r="D11" s="32" t="str">
        <f>IF(Inputs!$C$7="","",MAX(0,Inputs!$C$7-67))</f>
        <v/>
      </c>
      <c r="E11" s="25" t="str">
        <f t="shared" si="0"/>
        <v/>
      </c>
      <c r="F11" s="25" t="str">
        <f>IF(OR(E11="",Inputs!$C$7="",Inputs!$C$17=""),"",IF(Inputs!$C$17=0,C11*IF(OR(Inputs!$C$13="",Inputs!$C$13=0),MAX(0,Inputs!$C$7-67),MAX(0,MIN(Inputs!$C$7,Inputs!$C$13)-67)),C11*IF(IF(OR(Inputs!$C$13="",Inputs!$C$13=0),MAX(0,Inputs!$C$7-67),MAX(0,MIN(Inputs!$C$7,Inputs!$C$13)-67))&gt;0,(((1+Inputs!$C$17)^IF(OR(Inputs!$C$13="",Inputs!$C$13=0),MAX(0,Inputs!$C$7-67),MAX(0,MIN(Inputs!$C$7,Inputs!$C$13)-67))-1)/Inputs!$C$17),0))+IF(IF(OR(Inputs!$C$13="",Inputs!$C$13=0),0,MAX(0,Inputs!$C$7-Inputs!$C$13))&gt;0,IF(Inputs!$C$17=0,MAX(C11,I11)*IF(OR(Inputs!$C$13="",Inputs!$C$13=0),0,MAX(0,Inputs!$C$7-Inputs!$C$13)),MAX(C11,I11)*IF(IF(OR(Inputs!$C$13="",Inputs!$C$13=0),0,MAX(0,Inputs!$C$7-Inputs!$C$13))&gt;0,(((1+Inputs!$C$17)^IF(OR(Inputs!$C$13="",Inputs!$C$13=0),0,MAX(0,Inputs!$C$7-Inputs!$C$13))-1)/Inputs!$C$17),0))*(1+Inputs!$C$17)^(IF(OR(Inputs!$C$13="",Inputs!$C$13=0),MAX(0,Inputs!$C$7-67),MAX(0,MIN(Inputs!$C$7,Inputs!$C$13)-67))),0))</f>
        <v/>
      </c>
      <c r="H11" s="23">
        <v>67</v>
      </c>
      <c r="I11" s="25" t="str">
        <f>Analysis!L11</f>
        <v/>
      </c>
      <c r="J11" s="32" t="str">
        <f>IF(Inputs!$C$13="","",MAX(0,Inputs!$C$13-67))</f>
        <v/>
      </c>
      <c r="K11" s="25" t="str">
        <f t="shared" si="1"/>
        <v/>
      </c>
      <c r="L11" s="25" t="str">
        <f>IF(OR(K11="",Inputs!$C$13="",Inputs!$C$17=""),"",IF(Inputs!$C$17=0,I11*IF(OR(Inputs!$C$13="",Inputs!$C$13=0),MAX(0,Inputs!$C$7-67),MAX(0,MIN(Inputs!$C$7,Inputs!$C$13)-67)),I11*IF(IF(OR(Inputs!$C$13="",Inputs!$C$13=0),MAX(0,Inputs!$C$7-67),MAX(0,MIN(Inputs!$C$7,Inputs!$C$13)-67))&gt;0,(((1+Inputs!$C$17)^IF(OR(Inputs!$C$13="",Inputs!$C$13=0),MAX(0,Inputs!$C$7-67),MAX(0,MIN(Inputs!$C$7,Inputs!$C$13)-67))-1)/Inputs!$C$17),0))+IF(IF(OR(Inputs!$C$13="",Inputs!$C$13=0),0,MAX(0,Inputs!$C$13-Inputs!$C$7))&gt;0,IF(Inputs!$C$17=0,MAX(I11,C11)*IF(OR(Inputs!$C$13="",Inputs!$C$13=0),0,MAX(0,Inputs!$C$13-Inputs!$C$7)),MAX(I11,C11)*IF(IF(OR(Inputs!$C$13="",Inputs!$C$13=0),0,MAX(0,Inputs!$C$13-Inputs!$C$7))&gt;0,(((1+Inputs!$C$17)^IF(OR(Inputs!$C$13="",Inputs!$C$13=0),0,MAX(0,Inputs!$C$13-Inputs!$C$7))-1)/Inputs!$C$17),0))*(1+Inputs!$C$17)^(IF(OR(Inputs!$C$13="",Inputs!$C$13=0),MAX(0,Inputs!$C$7-67),MAX(0,MIN(Inputs!$C$7,Inputs!$C$13)-67))),0))</f>
        <v/>
      </c>
    </row>
    <row r="12" spans="1:13" ht="20.100000000000001" customHeight="1" x14ac:dyDescent="0.25">
      <c r="B12" s="15">
        <v>68</v>
      </c>
      <c r="C12" s="17" t="str">
        <f>Analysis!F12</f>
        <v/>
      </c>
      <c r="D12" s="26" t="str">
        <f>IF(Inputs!$C$7="","",MAX(0,Inputs!$C$7-68))</f>
        <v/>
      </c>
      <c r="E12" s="17" t="str">
        <f t="shared" si="0"/>
        <v/>
      </c>
      <c r="F12" s="27" t="str">
        <f>IF(OR(E12="",Inputs!$C$7="",Inputs!$C$17=""),"",IF(Inputs!$C$17=0,C12*IF(OR(Inputs!$C$13="",Inputs!$C$13=0),MAX(0,Inputs!$C$7-68),MAX(0,MIN(Inputs!$C$7,Inputs!$C$13)-68)),C12*IF(IF(OR(Inputs!$C$13="",Inputs!$C$13=0),MAX(0,Inputs!$C$7-68),MAX(0,MIN(Inputs!$C$7,Inputs!$C$13)-68))&gt;0,(((1+Inputs!$C$17)^IF(OR(Inputs!$C$13="",Inputs!$C$13=0),MAX(0,Inputs!$C$7-68),MAX(0,MIN(Inputs!$C$7,Inputs!$C$13)-68))-1)/Inputs!$C$17),0))+IF(IF(OR(Inputs!$C$13="",Inputs!$C$13=0),0,MAX(0,Inputs!$C$7-Inputs!$C$13))&gt;0,IF(Inputs!$C$17=0,MAX(C12,I12)*IF(OR(Inputs!$C$13="",Inputs!$C$13=0),0,MAX(0,Inputs!$C$7-Inputs!$C$13)),MAX(C12,I12)*IF(IF(OR(Inputs!$C$13="",Inputs!$C$13=0),0,MAX(0,Inputs!$C$7-Inputs!$C$13))&gt;0,(((1+Inputs!$C$17)^IF(OR(Inputs!$C$13="",Inputs!$C$13=0),0,MAX(0,Inputs!$C$7-Inputs!$C$13))-1)/Inputs!$C$17),0))*(1+Inputs!$C$17)^(IF(OR(Inputs!$C$13="",Inputs!$C$13=0),MAX(0,Inputs!$C$7-68),MAX(0,MIN(Inputs!$C$7,Inputs!$C$13)-68))),0))</f>
        <v/>
      </c>
      <c r="H12" s="19">
        <v>68</v>
      </c>
      <c r="I12" s="17" t="str">
        <f>Analysis!L12</f>
        <v/>
      </c>
      <c r="J12" s="26" t="str">
        <f>IF(Inputs!$C$13="","",MAX(0,Inputs!$C$13-68))</f>
        <v/>
      </c>
      <c r="K12" s="17" t="str">
        <f t="shared" si="1"/>
        <v/>
      </c>
      <c r="L12" s="28" t="str">
        <f>IF(OR(K12="",Inputs!$C$13="",Inputs!$C$17=""),"",IF(Inputs!$C$17=0,I12*IF(OR(Inputs!$C$13="",Inputs!$C$13=0),MAX(0,Inputs!$C$7-68),MAX(0,MIN(Inputs!$C$7,Inputs!$C$13)-68)),I12*IF(IF(OR(Inputs!$C$13="",Inputs!$C$13=0),MAX(0,Inputs!$C$7-68),MAX(0,MIN(Inputs!$C$7,Inputs!$C$13)-68))&gt;0,(((1+Inputs!$C$17)^IF(OR(Inputs!$C$13="",Inputs!$C$13=0),MAX(0,Inputs!$C$7-68),MAX(0,MIN(Inputs!$C$7,Inputs!$C$13)-68))-1)/Inputs!$C$17),0))+IF(IF(OR(Inputs!$C$13="",Inputs!$C$13=0),0,MAX(0,Inputs!$C$13-Inputs!$C$7))&gt;0,IF(Inputs!$C$17=0,MAX(I12,C12)*IF(OR(Inputs!$C$13="",Inputs!$C$13=0),0,MAX(0,Inputs!$C$13-Inputs!$C$7)),MAX(I12,C12)*IF(IF(OR(Inputs!$C$13="",Inputs!$C$13=0),0,MAX(0,Inputs!$C$13-Inputs!$C$7))&gt;0,(((1+Inputs!$C$17)^IF(OR(Inputs!$C$13="",Inputs!$C$13=0),0,MAX(0,Inputs!$C$13-Inputs!$C$7))-1)/Inputs!$C$17),0))*(1+Inputs!$C$17)^(IF(OR(Inputs!$C$13="",Inputs!$C$13=0),MAX(0,Inputs!$C$7-68),MAX(0,MIN(Inputs!$C$7,Inputs!$C$13)-68))),0))</f>
        <v/>
      </c>
    </row>
    <row r="13" spans="1:13" ht="20.100000000000001" customHeight="1" x14ac:dyDescent="0.25">
      <c r="B13" s="15">
        <v>69</v>
      </c>
      <c r="C13" s="22" t="str">
        <f>Analysis!F13</f>
        <v/>
      </c>
      <c r="D13" s="29" t="str">
        <f>IF(Inputs!$C$7="","",MAX(0,Inputs!$C$7-69))</f>
        <v/>
      </c>
      <c r="E13" s="22" t="str">
        <f t="shared" si="0"/>
        <v/>
      </c>
      <c r="F13" s="30" t="str">
        <f>IF(OR(E13="",Inputs!$C$7="",Inputs!$C$17=""),"",IF(Inputs!$C$17=0,C13*IF(OR(Inputs!$C$13="",Inputs!$C$13=0),MAX(0,Inputs!$C$7-69),MAX(0,MIN(Inputs!$C$7,Inputs!$C$13)-69)),C13*IF(IF(OR(Inputs!$C$13="",Inputs!$C$13=0),MAX(0,Inputs!$C$7-69),MAX(0,MIN(Inputs!$C$7,Inputs!$C$13)-69))&gt;0,(((1+Inputs!$C$17)^IF(OR(Inputs!$C$13="",Inputs!$C$13=0),MAX(0,Inputs!$C$7-69),MAX(0,MIN(Inputs!$C$7,Inputs!$C$13)-69))-1)/Inputs!$C$17),0))+IF(IF(OR(Inputs!$C$13="",Inputs!$C$13=0),0,MAX(0,Inputs!$C$7-Inputs!$C$13))&gt;0,IF(Inputs!$C$17=0,MAX(C13,I13)*IF(OR(Inputs!$C$13="",Inputs!$C$13=0),0,MAX(0,Inputs!$C$7-Inputs!$C$13)),MAX(C13,I13)*IF(IF(OR(Inputs!$C$13="",Inputs!$C$13=0),0,MAX(0,Inputs!$C$7-Inputs!$C$13))&gt;0,(((1+Inputs!$C$17)^IF(OR(Inputs!$C$13="",Inputs!$C$13=0),0,MAX(0,Inputs!$C$7-Inputs!$C$13))-1)/Inputs!$C$17),0))*(1+Inputs!$C$17)^(IF(OR(Inputs!$C$13="",Inputs!$C$13=0),MAX(0,Inputs!$C$7-69),MAX(0,MIN(Inputs!$C$7,Inputs!$C$13)-69))),0))</f>
        <v/>
      </c>
      <c r="H13" s="19">
        <v>69</v>
      </c>
      <c r="I13" s="22" t="str">
        <f>Analysis!L13</f>
        <v/>
      </c>
      <c r="J13" s="29" t="str">
        <f>IF(Inputs!$C$13="","",MAX(0,Inputs!$C$13-69))</f>
        <v/>
      </c>
      <c r="K13" s="22" t="str">
        <f t="shared" si="1"/>
        <v/>
      </c>
      <c r="L13" s="31" t="str">
        <f>IF(OR(K13="",Inputs!$C$13="",Inputs!$C$17=""),"",IF(Inputs!$C$17=0,I13*IF(OR(Inputs!$C$13="",Inputs!$C$13=0),MAX(0,Inputs!$C$7-69),MAX(0,MIN(Inputs!$C$7,Inputs!$C$13)-69)),I13*IF(IF(OR(Inputs!$C$13="",Inputs!$C$13=0),MAX(0,Inputs!$C$7-69),MAX(0,MIN(Inputs!$C$7,Inputs!$C$13)-69))&gt;0,(((1+Inputs!$C$17)^IF(OR(Inputs!$C$13="",Inputs!$C$13=0),MAX(0,Inputs!$C$7-69),MAX(0,MIN(Inputs!$C$7,Inputs!$C$13)-69))-1)/Inputs!$C$17),0))+IF(IF(OR(Inputs!$C$13="",Inputs!$C$13=0),0,MAX(0,Inputs!$C$13-Inputs!$C$7))&gt;0,IF(Inputs!$C$17=0,MAX(I13,C13)*IF(OR(Inputs!$C$13="",Inputs!$C$13=0),0,MAX(0,Inputs!$C$13-Inputs!$C$7)),MAX(I13,C13)*IF(IF(OR(Inputs!$C$13="",Inputs!$C$13=0),0,MAX(0,Inputs!$C$13-Inputs!$C$7))&gt;0,(((1+Inputs!$C$17)^IF(OR(Inputs!$C$13="",Inputs!$C$13=0),0,MAX(0,Inputs!$C$13-Inputs!$C$7))-1)/Inputs!$C$17),0))*(1+Inputs!$C$17)^(IF(OR(Inputs!$C$13="",Inputs!$C$13=0),MAX(0,Inputs!$C$7-69),MAX(0,MIN(Inputs!$C$7,Inputs!$C$13)-69))),0))</f>
        <v/>
      </c>
    </row>
    <row r="14" spans="1:13" ht="20.100000000000001" customHeight="1" x14ac:dyDescent="0.25">
      <c r="B14" s="15">
        <v>70</v>
      </c>
      <c r="C14" s="17" t="str">
        <f>Analysis!F14</f>
        <v/>
      </c>
      <c r="D14" s="26" t="str">
        <f>IF(Inputs!$C$7="","",MAX(0,Inputs!$C$7-70))</f>
        <v/>
      </c>
      <c r="E14" s="17" t="str">
        <f t="shared" si="0"/>
        <v/>
      </c>
      <c r="F14" s="27" t="str">
        <f>IF(OR(E14="",Inputs!$C$7="",Inputs!$C$17=""),"",IF(Inputs!$C$17=0,C14*IF(OR(Inputs!$C$13="",Inputs!$C$13=0),MAX(0,Inputs!$C$7-70),MAX(0,MIN(Inputs!$C$7,Inputs!$C$13)-70)),C14*IF(IF(OR(Inputs!$C$13="",Inputs!$C$13=0),MAX(0,Inputs!$C$7-70),MAX(0,MIN(Inputs!$C$7,Inputs!$C$13)-70))&gt;0,(((1+Inputs!$C$17)^IF(OR(Inputs!$C$13="",Inputs!$C$13=0),MAX(0,Inputs!$C$7-70),MAX(0,MIN(Inputs!$C$7,Inputs!$C$13)-70))-1)/Inputs!$C$17),0))+IF(IF(OR(Inputs!$C$13="",Inputs!$C$13=0),0,MAX(0,Inputs!$C$7-Inputs!$C$13))&gt;0,IF(Inputs!$C$17=0,MAX(C14,I14)*IF(OR(Inputs!$C$13="",Inputs!$C$13=0),0,MAX(0,Inputs!$C$7-Inputs!$C$13)),MAX(C14,I14)*IF(IF(OR(Inputs!$C$13="",Inputs!$C$13=0),0,MAX(0,Inputs!$C$7-Inputs!$C$13))&gt;0,(((1+Inputs!$C$17)^IF(OR(Inputs!$C$13="",Inputs!$C$13=0),0,MAX(0,Inputs!$C$7-Inputs!$C$13))-1)/Inputs!$C$17),0))*(1+Inputs!$C$17)^(IF(OR(Inputs!$C$13="",Inputs!$C$13=0),MAX(0,Inputs!$C$7-70),MAX(0,MIN(Inputs!$C$7,Inputs!$C$13)-70))),0))</f>
        <v/>
      </c>
      <c r="H14" s="19">
        <v>70</v>
      </c>
      <c r="I14" s="17" t="str">
        <f>Analysis!L14</f>
        <v/>
      </c>
      <c r="J14" s="26" t="str">
        <f>IF(Inputs!$C$13="","",MAX(0,Inputs!$C$13-70))</f>
        <v/>
      </c>
      <c r="K14" s="17" t="str">
        <f t="shared" si="1"/>
        <v/>
      </c>
      <c r="L14" s="28" t="str">
        <f>IF(OR(K14="",Inputs!$C$13="",Inputs!$C$17=""),"",IF(Inputs!$C$17=0,I14*IF(OR(Inputs!$C$13="",Inputs!$C$13=0),MAX(0,Inputs!$C$7-70),MAX(0,MIN(Inputs!$C$7,Inputs!$C$13)-70)),I14*IF(IF(OR(Inputs!$C$13="",Inputs!$C$13=0),MAX(0,Inputs!$C$7-70),MAX(0,MIN(Inputs!$C$7,Inputs!$C$13)-70))&gt;0,(((1+Inputs!$C$17)^IF(OR(Inputs!$C$13="",Inputs!$C$13=0),MAX(0,Inputs!$C$7-70),MAX(0,MIN(Inputs!$C$7,Inputs!$C$13)-70))-1)/Inputs!$C$17),0))+IF(IF(OR(Inputs!$C$13="",Inputs!$C$13=0),0,MAX(0,Inputs!$C$13-Inputs!$C$7))&gt;0,IF(Inputs!$C$17=0,MAX(I14,C14)*IF(OR(Inputs!$C$13="",Inputs!$C$13=0),0,MAX(0,Inputs!$C$13-Inputs!$C$7)),MAX(I14,C14)*IF(IF(OR(Inputs!$C$13="",Inputs!$C$13=0),0,MAX(0,Inputs!$C$13-Inputs!$C$7))&gt;0,(((1+Inputs!$C$17)^IF(OR(Inputs!$C$13="",Inputs!$C$13=0),0,MAX(0,Inputs!$C$13-Inputs!$C$7))-1)/Inputs!$C$17),0))*(1+Inputs!$C$17)^(IF(OR(Inputs!$C$13="",Inputs!$C$13=0),MAX(0,Inputs!$C$7-70),MAX(0,MIN(Inputs!$C$7,Inputs!$C$13)-70))),0))</f>
        <v/>
      </c>
    </row>
    <row r="16" spans="1:13" ht="8.1" customHeight="1" x14ac:dyDescent="0.25"/>
    <row r="17" spans="1:13" ht="18" customHeight="1" x14ac:dyDescent="0.25">
      <c r="B17" s="80" t="s">
        <v>74</v>
      </c>
      <c r="C17" s="74"/>
      <c r="D17" s="74"/>
      <c r="E17" s="74"/>
      <c r="F17" s="78"/>
      <c r="H17" s="77" t="s">
        <v>75</v>
      </c>
      <c r="I17" s="74"/>
      <c r="J17" s="74"/>
      <c r="K17" s="74"/>
      <c r="L17" s="78"/>
    </row>
    <row r="18" spans="1:13" ht="20.100000000000001" customHeight="1" x14ac:dyDescent="0.25">
      <c r="B18" s="81" t="str">
        <f>IF(Inputs!$C$7="","Enter life expectancy on Inputs sheet","Age "&amp;INDEX(B6:B14,MATCH(MAX(F6:F14),F6:F14,0))&amp;" produces the highest FV for the client.")</f>
        <v>Enter life expectancy on Inputs sheet</v>
      </c>
      <c r="C18" s="74"/>
      <c r="D18" s="74"/>
      <c r="E18" s="74"/>
      <c r="F18" s="78"/>
      <c r="H18" s="81" t="str">
        <f>IF(Inputs!$C$13="","Enter life expectancy on Inputs sheet","Age "&amp;INDEX(H6:H14,MATCH(MAX(L6:L14),L6:L14,0))&amp;" produces the highest FV for the spouse.")</f>
        <v>Enter life expectancy on Inputs sheet</v>
      </c>
      <c r="I18" s="74"/>
      <c r="J18" s="74"/>
      <c r="K18" s="74"/>
      <c r="L18" s="78"/>
    </row>
    <row r="19" spans="1:13" ht="8.1" customHeight="1" x14ac:dyDescent="0.25"/>
    <row r="20" spans="1:13" x14ac:dyDescent="0.25">
      <c r="B20" s="79" t="s">
        <v>76</v>
      </c>
      <c r="C20" s="44"/>
      <c r="D20" s="44"/>
      <c r="E20" s="44"/>
      <c r="F20" s="44"/>
      <c r="G20" s="44"/>
      <c r="H20" s="44"/>
      <c r="I20" s="44"/>
      <c r="J20" s="44"/>
      <c r="K20" s="44"/>
      <c r="L20" s="44"/>
      <c r="M20" s="44"/>
    </row>
    <row r="22" spans="1:13" ht="14.1" customHeight="1" x14ac:dyDescent="0.25">
      <c r="A22" s="60" t="s">
        <v>77</v>
      </c>
      <c r="B22" s="44"/>
      <c r="C22" s="44"/>
      <c r="D22" s="44"/>
      <c r="E22" s="44"/>
      <c r="F22" s="44"/>
      <c r="G22" s="44"/>
      <c r="H22" s="44"/>
      <c r="I22" s="44"/>
      <c r="J22" s="44"/>
      <c r="K22" s="44"/>
      <c r="L22" s="44"/>
      <c r="M22" s="44"/>
    </row>
  </sheetData>
  <mergeCells count="10">
    <mergeCell ref="B4:F4"/>
    <mergeCell ref="H17:L17"/>
    <mergeCell ref="A1:M1"/>
    <mergeCell ref="B20:M20"/>
    <mergeCell ref="A22:M22"/>
    <mergeCell ref="B17:F17"/>
    <mergeCell ref="H18:L18"/>
    <mergeCell ref="H4:L4"/>
    <mergeCell ref="A2:M2"/>
    <mergeCell ref="B18:F18"/>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showGridLines="0" workbookViewId="0">
      <selection activeCell="B6" sqref="B6"/>
    </sheetView>
  </sheetViews>
  <sheetFormatPr defaultRowHeight="15" x14ac:dyDescent="0.25"/>
  <cols>
    <col min="1" max="1" width="4" customWidth="1"/>
    <col min="2" max="2" width="20" customWidth="1"/>
    <col min="3" max="11" width="13" customWidth="1"/>
  </cols>
  <sheetData>
    <row r="1" spans="1:11" ht="38.1" customHeight="1" x14ac:dyDescent="0.25">
      <c r="A1" s="43" t="s">
        <v>78</v>
      </c>
      <c r="B1" s="44"/>
      <c r="C1" s="44"/>
      <c r="D1" s="44"/>
      <c r="E1" s="44"/>
      <c r="F1" s="44"/>
      <c r="G1" s="44"/>
      <c r="H1" s="44"/>
      <c r="I1" s="44"/>
      <c r="J1" s="44"/>
      <c r="K1" s="44"/>
    </row>
    <row r="2" spans="1:11" ht="18" customHeight="1" x14ac:dyDescent="0.25">
      <c r="A2" s="55" t="str">
        <f>IF(Inputs!C8="","","Client: "&amp;Inputs!C8&amp;"  |  Spouse: "&amp;Inputs!C14&amp;"  |  Return: "&amp;TEXT(Inputs!C17,"0.0%")&amp;"  |  COLA: "&amp;TEXT(Inputs!C18,"0.0%"))</f>
        <v/>
      </c>
      <c r="B2" s="44"/>
      <c r="C2" s="44"/>
      <c r="D2" s="44"/>
      <c r="E2" s="44"/>
      <c r="F2" s="44"/>
      <c r="G2" s="44"/>
      <c r="H2" s="44"/>
      <c r="I2" s="44"/>
      <c r="J2" s="44"/>
      <c r="K2" s="44"/>
    </row>
    <row r="3" spans="1:11" ht="8.1" customHeight="1" x14ac:dyDescent="0.25"/>
    <row r="4" spans="1:11" ht="21.95" customHeight="1" x14ac:dyDescent="0.25">
      <c r="B4" s="82" t="s">
        <v>79</v>
      </c>
      <c r="C4" s="44"/>
      <c r="D4" s="44"/>
      <c r="E4" s="44"/>
      <c r="F4" s="44"/>
      <c r="G4" s="44"/>
      <c r="H4" s="44"/>
      <c r="I4" s="44"/>
      <c r="J4" s="44"/>
      <c r="K4" s="44"/>
    </row>
    <row r="5" spans="1:11" ht="32.1" customHeight="1" x14ac:dyDescent="0.25">
      <c r="B5" s="12" t="str">
        <f>IF(Inputs!C8="","Client Age →",Inputs!C8&amp;"→  ")&amp;CHAR(10)&amp;IF(Inputs!C14="","Client Age ↓",Inputs!C14&amp;"↓  ")</f>
        <v>Client Age →
Client Age ↓</v>
      </c>
      <c r="C5" s="15">
        <v>62</v>
      </c>
      <c r="D5" s="15">
        <v>63</v>
      </c>
      <c r="E5" s="15">
        <v>64</v>
      </c>
      <c r="F5" s="15">
        <v>65</v>
      </c>
      <c r="G5" s="15">
        <v>66</v>
      </c>
      <c r="H5" s="33">
        <v>67</v>
      </c>
      <c r="I5" s="15">
        <v>68</v>
      </c>
      <c r="J5" s="15">
        <v>69</v>
      </c>
      <c r="K5" s="15">
        <v>70</v>
      </c>
    </row>
    <row r="6" spans="1:11" ht="21.95" customHeight="1" x14ac:dyDescent="0.25">
      <c r="B6" s="19">
        <v>62</v>
      </c>
      <c r="C6" s="20" t="str">
        <f>IF(Analysis!F6="","",Analysis!F6+Analysis!L6)</f>
        <v/>
      </c>
      <c r="D6" s="22" t="str">
        <f>IF(Analysis!F7="","",Analysis!F7+Analysis!L6)</f>
        <v/>
      </c>
      <c r="E6" s="17" t="str">
        <f>IF(Analysis!F8="","",Analysis!F8+Analysis!L6)</f>
        <v/>
      </c>
      <c r="F6" s="22" t="str">
        <f>IF(Analysis!F9="","",Analysis!F9+Analysis!L6)</f>
        <v/>
      </c>
      <c r="G6" s="17" t="str">
        <f>IF(Analysis!F10="","",Analysis!F10+Analysis!L6)</f>
        <v/>
      </c>
      <c r="H6" s="22" t="str">
        <f>IF(Analysis!F11="","",Analysis!F11+Analysis!L6)</f>
        <v/>
      </c>
      <c r="I6" s="17" t="str">
        <f>IF(Analysis!F12="","",Analysis!F12+Analysis!L6)</f>
        <v/>
      </c>
      <c r="J6" s="22" t="str">
        <f>IF(Analysis!F13="","",Analysis!F13+Analysis!L6)</f>
        <v/>
      </c>
      <c r="K6" s="17" t="str">
        <f>IF(Analysis!F14="","",Analysis!F14+Analysis!L6)</f>
        <v/>
      </c>
    </row>
    <row r="7" spans="1:11" ht="21.95" customHeight="1" x14ac:dyDescent="0.25">
      <c r="B7" s="19">
        <v>63</v>
      </c>
      <c r="C7" s="22" t="str">
        <f>IF(Analysis!F6="","",Analysis!F6+Analysis!L7)</f>
        <v/>
      </c>
      <c r="D7" s="20" t="str">
        <f>IF(Analysis!F7="","",Analysis!F7+Analysis!L7)</f>
        <v/>
      </c>
      <c r="E7" s="22" t="str">
        <f>IF(Analysis!F8="","",Analysis!F8+Analysis!L7)</f>
        <v/>
      </c>
      <c r="F7" s="17" t="str">
        <f>IF(Analysis!F9="","",Analysis!F9+Analysis!L7)</f>
        <v/>
      </c>
      <c r="G7" s="22" t="str">
        <f>IF(Analysis!F10="","",Analysis!F10+Analysis!L7)</f>
        <v/>
      </c>
      <c r="H7" s="17" t="str">
        <f>IF(Analysis!F11="","",Analysis!F11+Analysis!L7)</f>
        <v/>
      </c>
      <c r="I7" s="22" t="str">
        <f>IF(Analysis!F12="","",Analysis!F12+Analysis!L7)</f>
        <v/>
      </c>
      <c r="J7" s="17" t="str">
        <f>IF(Analysis!F13="","",Analysis!F13+Analysis!L7)</f>
        <v/>
      </c>
      <c r="K7" s="22" t="str">
        <f>IF(Analysis!F14="","",Analysis!F14+Analysis!L7)</f>
        <v/>
      </c>
    </row>
    <row r="8" spans="1:11" ht="21.95" customHeight="1" x14ac:dyDescent="0.25">
      <c r="B8" s="19">
        <v>64</v>
      </c>
      <c r="C8" s="17" t="str">
        <f>IF(Analysis!F6="","",Analysis!F6+Analysis!L8)</f>
        <v/>
      </c>
      <c r="D8" s="22" t="str">
        <f>IF(Analysis!F7="","",Analysis!F7+Analysis!L8)</f>
        <v/>
      </c>
      <c r="E8" s="20" t="str">
        <f>IF(Analysis!F8="","",Analysis!F8+Analysis!L8)</f>
        <v/>
      </c>
      <c r="F8" s="22" t="str">
        <f>IF(Analysis!F9="","",Analysis!F9+Analysis!L8)</f>
        <v/>
      </c>
      <c r="G8" s="17" t="str">
        <f>IF(Analysis!F10="","",Analysis!F10+Analysis!L8)</f>
        <v/>
      </c>
      <c r="H8" s="22" t="str">
        <f>IF(Analysis!F11="","",Analysis!F11+Analysis!L8)</f>
        <v/>
      </c>
      <c r="I8" s="17" t="str">
        <f>IF(Analysis!F12="","",Analysis!F12+Analysis!L8)</f>
        <v/>
      </c>
      <c r="J8" s="22" t="str">
        <f>IF(Analysis!F13="","",Analysis!F13+Analysis!L8)</f>
        <v/>
      </c>
      <c r="K8" s="17" t="str">
        <f>IF(Analysis!F14="","",Analysis!F14+Analysis!L8)</f>
        <v/>
      </c>
    </row>
    <row r="9" spans="1:11" ht="21.95" customHeight="1" x14ac:dyDescent="0.25">
      <c r="B9" s="19">
        <v>65</v>
      </c>
      <c r="C9" s="22" t="str">
        <f>IF(Analysis!F6="","",Analysis!F6+Analysis!L9)</f>
        <v/>
      </c>
      <c r="D9" s="17" t="str">
        <f>IF(Analysis!F7="","",Analysis!F7+Analysis!L9)</f>
        <v/>
      </c>
      <c r="E9" s="22" t="str">
        <f>IF(Analysis!F8="","",Analysis!F8+Analysis!L9)</f>
        <v/>
      </c>
      <c r="F9" s="20" t="str">
        <f>IF(Analysis!F9="","",Analysis!F9+Analysis!L9)</f>
        <v/>
      </c>
      <c r="G9" s="22" t="str">
        <f>IF(Analysis!F10="","",Analysis!F10+Analysis!L9)</f>
        <v/>
      </c>
      <c r="H9" s="17" t="str">
        <f>IF(Analysis!F11="","",Analysis!F11+Analysis!L9)</f>
        <v/>
      </c>
      <c r="I9" s="22" t="str">
        <f>IF(Analysis!F12="","",Analysis!F12+Analysis!L9)</f>
        <v/>
      </c>
      <c r="J9" s="17" t="str">
        <f>IF(Analysis!F13="","",Analysis!F13+Analysis!L9)</f>
        <v/>
      </c>
      <c r="K9" s="22" t="str">
        <f>IF(Analysis!F14="","",Analysis!F14+Analysis!L9)</f>
        <v/>
      </c>
    </row>
    <row r="10" spans="1:11" ht="21.95" customHeight="1" x14ac:dyDescent="0.25">
      <c r="B10" s="19">
        <v>66</v>
      </c>
      <c r="C10" s="17" t="str">
        <f>IF(Analysis!F6="","",Analysis!F6+Analysis!L10)</f>
        <v/>
      </c>
      <c r="D10" s="22" t="str">
        <f>IF(Analysis!F7="","",Analysis!F7+Analysis!L10)</f>
        <v/>
      </c>
      <c r="E10" s="17" t="str">
        <f>IF(Analysis!F8="","",Analysis!F8+Analysis!L10)</f>
        <v/>
      </c>
      <c r="F10" s="22" t="str">
        <f>IF(Analysis!F9="","",Analysis!F9+Analysis!L10)</f>
        <v/>
      </c>
      <c r="G10" s="20" t="str">
        <f>IF(Analysis!F10="","",Analysis!F10+Analysis!L10)</f>
        <v/>
      </c>
      <c r="H10" s="22" t="str">
        <f>IF(Analysis!F11="","",Analysis!F11+Analysis!L10)</f>
        <v/>
      </c>
      <c r="I10" s="17" t="str">
        <f>IF(Analysis!F12="","",Analysis!F12+Analysis!L10)</f>
        <v/>
      </c>
      <c r="J10" s="22" t="str">
        <f>IF(Analysis!F13="","",Analysis!F13+Analysis!L10)</f>
        <v/>
      </c>
      <c r="K10" s="17" t="str">
        <f>IF(Analysis!F14="","",Analysis!F14+Analysis!L10)</f>
        <v/>
      </c>
    </row>
    <row r="11" spans="1:11" ht="21.95" customHeight="1" x14ac:dyDescent="0.25">
      <c r="B11" s="33">
        <v>67</v>
      </c>
      <c r="C11" s="22" t="str">
        <f>IF(Analysis!F6="","",Analysis!F6+Analysis!L11)</f>
        <v/>
      </c>
      <c r="D11" s="17" t="str">
        <f>IF(Analysis!F7="","",Analysis!F7+Analysis!L11)</f>
        <v/>
      </c>
      <c r="E11" s="22" t="str">
        <f>IF(Analysis!F8="","",Analysis!F8+Analysis!L11)</f>
        <v/>
      </c>
      <c r="F11" s="17" t="str">
        <f>IF(Analysis!F9="","",Analysis!F9+Analysis!L11)</f>
        <v/>
      </c>
      <c r="G11" s="22" t="str">
        <f>IF(Analysis!F10="","",Analysis!F10+Analysis!L11)</f>
        <v/>
      </c>
      <c r="H11" s="20" t="str">
        <f>IF(Analysis!F11="","",Analysis!F11+Analysis!L11)</f>
        <v/>
      </c>
      <c r="I11" s="22" t="str">
        <f>IF(Analysis!F12="","",Analysis!F12+Analysis!L11)</f>
        <v/>
      </c>
      <c r="J11" s="17" t="str">
        <f>IF(Analysis!F13="","",Analysis!F13+Analysis!L11)</f>
        <v/>
      </c>
      <c r="K11" s="22" t="str">
        <f>IF(Analysis!F14="","",Analysis!F14+Analysis!L11)</f>
        <v/>
      </c>
    </row>
    <row r="12" spans="1:11" ht="21.95" customHeight="1" x14ac:dyDescent="0.25">
      <c r="B12" s="19">
        <v>68</v>
      </c>
      <c r="C12" s="17" t="str">
        <f>IF(Analysis!F6="","",Analysis!F6+Analysis!L12)</f>
        <v/>
      </c>
      <c r="D12" s="22" t="str">
        <f>IF(Analysis!F7="","",Analysis!F7+Analysis!L12)</f>
        <v/>
      </c>
      <c r="E12" s="17" t="str">
        <f>IF(Analysis!F8="","",Analysis!F8+Analysis!L12)</f>
        <v/>
      </c>
      <c r="F12" s="22" t="str">
        <f>IF(Analysis!F9="","",Analysis!F9+Analysis!L12)</f>
        <v/>
      </c>
      <c r="G12" s="17" t="str">
        <f>IF(Analysis!F10="","",Analysis!F10+Analysis!L12)</f>
        <v/>
      </c>
      <c r="H12" s="22" t="str">
        <f>IF(Analysis!F11="","",Analysis!F11+Analysis!L12)</f>
        <v/>
      </c>
      <c r="I12" s="20" t="str">
        <f>IF(Analysis!F12="","",Analysis!F12+Analysis!L12)</f>
        <v/>
      </c>
      <c r="J12" s="22" t="str">
        <f>IF(Analysis!F13="","",Analysis!F13+Analysis!L12)</f>
        <v/>
      </c>
      <c r="K12" s="17" t="str">
        <f>IF(Analysis!F14="","",Analysis!F14+Analysis!L12)</f>
        <v/>
      </c>
    </row>
    <row r="13" spans="1:11" ht="21.95" customHeight="1" x14ac:dyDescent="0.25">
      <c r="B13" s="19">
        <v>69</v>
      </c>
      <c r="C13" s="22" t="str">
        <f>IF(Analysis!F6="","",Analysis!F6+Analysis!L13)</f>
        <v/>
      </c>
      <c r="D13" s="17" t="str">
        <f>IF(Analysis!F7="","",Analysis!F7+Analysis!L13)</f>
        <v/>
      </c>
      <c r="E13" s="22" t="str">
        <f>IF(Analysis!F8="","",Analysis!F8+Analysis!L13)</f>
        <v/>
      </c>
      <c r="F13" s="17" t="str">
        <f>IF(Analysis!F9="","",Analysis!F9+Analysis!L13)</f>
        <v/>
      </c>
      <c r="G13" s="22" t="str">
        <f>IF(Analysis!F10="","",Analysis!F10+Analysis!L13)</f>
        <v/>
      </c>
      <c r="H13" s="17" t="str">
        <f>IF(Analysis!F11="","",Analysis!F11+Analysis!L13)</f>
        <v/>
      </c>
      <c r="I13" s="22" t="str">
        <f>IF(Analysis!F12="","",Analysis!F12+Analysis!L13)</f>
        <v/>
      </c>
      <c r="J13" s="20" t="str">
        <f>IF(Analysis!F13="","",Analysis!F13+Analysis!L13)</f>
        <v/>
      </c>
      <c r="K13" s="22" t="str">
        <f>IF(Analysis!F14="","",Analysis!F14+Analysis!L13)</f>
        <v/>
      </c>
    </row>
    <row r="14" spans="1:11" ht="21.95" customHeight="1" x14ac:dyDescent="0.25">
      <c r="B14" s="19">
        <v>70</v>
      </c>
      <c r="C14" s="17" t="str">
        <f>IF(Analysis!F6="","",Analysis!F6+Analysis!L14)</f>
        <v/>
      </c>
      <c r="D14" s="22" t="str">
        <f>IF(Analysis!F7="","",Analysis!F7+Analysis!L14)</f>
        <v/>
      </c>
      <c r="E14" s="17" t="str">
        <f>IF(Analysis!F8="","",Analysis!F8+Analysis!L14)</f>
        <v/>
      </c>
      <c r="F14" s="22" t="str">
        <f>IF(Analysis!F9="","",Analysis!F9+Analysis!L14)</f>
        <v/>
      </c>
      <c r="G14" s="17" t="str">
        <f>IF(Analysis!F10="","",Analysis!F10+Analysis!L14)</f>
        <v/>
      </c>
      <c r="H14" s="22" t="str">
        <f>IF(Analysis!F11="","",Analysis!F11+Analysis!L14)</f>
        <v/>
      </c>
      <c r="I14" s="17" t="str">
        <f>IF(Analysis!F12="","",Analysis!F12+Analysis!L14)</f>
        <v/>
      </c>
      <c r="J14" s="22" t="str">
        <f>IF(Analysis!F13="","",Analysis!F13+Analysis!L14)</f>
        <v/>
      </c>
      <c r="K14" s="20" t="str">
        <f>IF(Analysis!F14="","",Analysis!F14+Analysis!L14)</f>
        <v/>
      </c>
    </row>
    <row r="16" spans="1:11" ht="8.1" customHeight="1" x14ac:dyDescent="0.25"/>
    <row r="17" spans="1:11" x14ac:dyDescent="0.25">
      <c r="B17" s="83"/>
      <c r="C17" s="44"/>
      <c r="D17" s="44"/>
      <c r="E17" s="44"/>
      <c r="F17" s="44"/>
      <c r="G17" s="44"/>
      <c r="H17" s="44"/>
      <c r="I17" s="44"/>
      <c r="J17" s="44"/>
      <c r="K17" s="44"/>
    </row>
    <row r="19" spans="1:11" ht="14.1" customHeight="1" x14ac:dyDescent="0.25">
      <c r="A19" s="53" t="s">
        <v>80</v>
      </c>
      <c r="B19" s="44"/>
      <c r="C19" s="44"/>
      <c r="D19" s="44"/>
      <c r="E19" s="44"/>
      <c r="F19" s="44"/>
      <c r="G19" s="44"/>
      <c r="H19" s="44"/>
      <c r="I19" s="44"/>
      <c r="J19" s="44"/>
      <c r="K19" s="44"/>
    </row>
  </sheetData>
  <mergeCells count="5">
    <mergeCell ref="B4:K4"/>
    <mergeCell ref="B17:K17"/>
    <mergeCell ref="A2:K2"/>
    <mergeCell ref="A19:K19"/>
    <mergeCell ref="A1:K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showGridLines="0" workbookViewId="0">
      <selection activeCell="Q16" sqref="Q16"/>
    </sheetView>
  </sheetViews>
  <sheetFormatPr defaultRowHeight="15" x14ac:dyDescent="0.25"/>
  <cols>
    <col min="1" max="1" width="4" customWidth="1"/>
    <col min="2" max="2" width="26" customWidth="1"/>
    <col min="3" max="11" width="14" customWidth="1"/>
  </cols>
  <sheetData>
    <row r="1" spans="1:11" ht="38.1" customHeight="1" x14ac:dyDescent="0.25">
      <c r="A1" s="43" t="s">
        <v>0</v>
      </c>
      <c r="B1" s="44"/>
      <c r="C1" s="44"/>
      <c r="D1" s="44"/>
      <c r="E1" s="44"/>
      <c r="F1" s="44"/>
      <c r="G1" s="44"/>
      <c r="H1" s="44"/>
      <c r="I1" s="44"/>
      <c r="J1" s="44"/>
      <c r="K1" s="44"/>
    </row>
    <row r="2" spans="1:11" ht="18" customHeight="1" x14ac:dyDescent="0.25">
      <c r="A2" s="55" t="str">
        <f ca="1">IF(Inputs!C8="","","Client: "&amp;Inputs!C8&amp;"  |  Spouse: "&amp;Inputs!C14&amp;"  |  Generated: "&amp;TEXT(TODAY(),"MMMM D, YYYY"))</f>
        <v/>
      </c>
      <c r="B2" s="44"/>
      <c r="C2" s="44"/>
      <c r="D2" s="44"/>
      <c r="E2" s="44"/>
      <c r="F2" s="44"/>
      <c r="G2" s="44"/>
      <c r="H2" s="44"/>
      <c r="I2" s="44"/>
      <c r="J2" s="44"/>
      <c r="K2" s="44"/>
    </row>
    <row r="3" spans="1:11" ht="8.1" customHeight="1" x14ac:dyDescent="0.25"/>
    <row r="4" spans="1:11" ht="21.95" customHeight="1" x14ac:dyDescent="0.25">
      <c r="B4" s="52" t="s">
        <v>1</v>
      </c>
      <c r="C4" s="44"/>
      <c r="D4" s="44"/>
      <c r="E4" s="44"/>
      <c r="F4" s="44"/>
      <c r="G4" s="44"/>
      <c r="H4" s="44"/>
      <c r="I4" s="44"/>
      <c r="J4" s="44"/>
      <c r="K4" s="44"/>
    </row>
    <row r="5" spans="1:11" ht="18" customHeight="1" x14ac:dyDescent="0.25">
      <c r="B5" s="46" t="s">
        <v>2</v>
      </c>
      <c r="C5" s="44"/>
      <c r="D5" s="44"/>
      <c r="E5" s="44"/>
      <c r="F5" s="44"/>
      <c r="G5" s="44"/>
      <c r="H5" s="44"/>
      <c r="I5" s="44"/>
      <c r="J5" s="44"/>
      <c r="K5" s="44"/>
    </row>
    <row r="6" spans="1:11" ht="27.95" customHeight="1" x14ac:dyDescent="0.25">
      <c r="B6" s="48" t="s">
        <v>3</v>
      </c>
      <c r="C6" s="49"/>
      <c r="D6" s="49"/>
      <c r="E6" s="49"/>
      <c r="F6" s="49"/>
      <c r="G6" s="49"/>
      <c r="H6" s="49"/>
      <c r="I6" s="49"/>
      <c r="J6" s="49"/>
      <c r="K6" s="50"/>
    </row>
    <row r="7" spans="1:11" ht="18" customHeight="1" x14ac:dyDescent="0.25">
      <c r="B7" s="46" t="s">
        <v>4</v>
      </c>
      <c r="C7" s="44"/>
      <c r="D7" s="44"/>
      <c r="E7" s="44"/>
      <c r="F7" s="44"/>
      <c r="G7" s="44"/>
      <c r="H7" s="44"/>
      <c r="I7" s="44"/>
      <c r="J7" s="44"/>
      <c r="K7" s="44"/>
    </row>
    <row r="8" spans="1:11" ht="80.099999999999994" customHeight="1" x14ac:dyDescent="0.25">
      <c r="B8" s="51" t="s">
        <v>5</v>
      </c>
      <c r="C8" s="49"/>
      <c r="D8" s="49"/>
      <c r="E8" s="49"/>
      <c r="F8" s="49"/>
      <c r="G8" s="49"/>
      <c r="H8" s="49"/>
      <c r="I8" s="49"/>
      <c r="J8" s="49"/>
      <c r="K8" s="50"/>
    </row>
    <row r="9" spans="1:11" ht="18" customHeight="1" x14ac:dyDescent="0.25">
      <c r="B9" s="46" t="s">
        <v>6</v>
      </c>
      <c r="C9" s="44"/>
      <c r="D9" s="44"/>
      <c r="E9" s="44"/>
      <c r="F9" s="44"/>
      <c r="G9" s="44"/>
      <c r="H9" s="44"/>
      <c r="I9" s="44"/>
      <c r="J9" s="44"/>
      <c r="K9" s="44"/>
    </row>
    <row r="10" spans="1:11" ht="80.099999999999994" customHeight="1" x14ac:dyDescent="0.25">
      <c r="B10" s="48" t="s">
        <v>7</v>
      </c>
      <c r="C10" s="49"/>
      <c r="D10" s="49"/>
      <c r="E10" s="49"/>
      <c r="F10" s="49"/>
      <c r="G10" s="49"/>
      <c r="H10" s="49"/>
      <c r="I10" s="49"/>
      <c r="J10" s="49"/>
      <c r="K10" s="50"/>
    </row>
    <row r="11" spans="1:11" ht="8.1" customHeight="1" x14ac:dyDescent="0.25"/>
    <row r="12" spans="1:11" ht="21.95" customHeight="1" x14ac:dyDescent="0.25">
      <c r="B12" s="45" t="s">
        <v>8</v>
      </c>
      <c r="C12" s="44"/>
      <c r="D12" s="44"/>
      <c r="E12" s="44"/>
      <c r="F12" s="44"/>
      <c r="G12" s="44"/>
      <c r="H12" s="44"/>
      <c r="I12" s="44"/>
      <c r="J12" s="44"/>
      <c r="K12" s="44"/>
    </row>
    <row r="13" spans="1:11" ht="32.1" customHeight="1" x14ac:dyDescent="0.25">
      <c r="B13" s="13" t="str">
        <f>IF(Inputs!C8="","Client Age →",Inputs!C8&amp;"→  ")&amp;CHAR(10)&amp;IF(Inputs!C14="","Client Age ↓",Inputs!C14&amp;"↓  ")</f>
        <v>Client Age →
Client Age ↓</v>
      </c>
      <c r="C13" s="19">
        <v>62</v>
      </c>
      <c r="D13" s="19">
        <v>63</v>
      </c>
      <c r="E13" s="19">
        <v>64</v>
      </c>
      <c r="F13" s="19">
        <v>65</v>
      </c>
      <c r="G13" s="19">
        <v>66</v>
      </c>
      <c r="H13" s="33">
        <v>67</v>
      </c>
      <c r="I13" s="19">
        <v>68</v>
      </c>
      <c r="J13" s="19">
        <v>69</v>
      </c>
      <c r="K13" s="19">
        <v>70</v>
      </c>
    </row>
    <row r="14" spans="1:11" ht="20.100000000000001" customHeight="1" x14ac:dyDescent="0.25">
      <c r="B14" s="15">
        <v>62</v>
      </c>
      <c r="C14" s="20" t="str">
        <f>IF(Analysis!F6="","",Analysis!F6+Analysis!L6)</f>
        <v/>
      </c>
      <c r="D14" s="22" t="str">
        <f>IF(Analysis!F7="","",Analysis!F7+Analysis!L6)</f>
        <v/>
      </c>
      <c r="E14" s="17" t="str">
        <f>IF(Analysis!F8="","",Analysis!F8+Analysis!L6)</f>
        <v/>
      </c>
      <c r="F14" s="22" t="str">
        <f>IF(Analysis!F9="","",Analysis!F9+Analysis!L6)</f>
        <v/>
      </c>
      <c r="G14" s="17" t="str">
        <f>IF(Analysis!F10="","",Analysis!F10+Analysis!L6)</f>
        <v/>
      </c>
      <c r="H14" s="22" t="str">
        <f>IF(Analysis!F11="","",Analysis!F11+Analysis!L6)</f>
        <v/>
      </c>
      <c r="I14" s="17" t="str">
        <f>IF(Analysis!F12="","",Analysis!F12+Analysis!L6)</f>
        <v/>
      </c>
      <c r="J14" s="22" t="str">
        <f>IF(Analysis!F13="","",Analysis!F13+Analysis!L6)</f>
        <v/>
      </c>
      <c r="K14" s="17" t="str">
        <f>IF(Analysis!F14="","",Analysis!F14+Analysis!L6)</f>
        <v/>
      </c>
    </row>
    <row r="15" spans="1:11" ht="20.100000000000001" customHeight="1" x14ac:dyDescent="0.25">
      <c r="B15" s="15">
        <v>63</v>
      </c>
      <c r="C15" s="22" t="str">
        <f>IF(Analysis!F6="","",Analysis!F6+Analysis!L7)</f>
        <v/>
      </c>
      <c r="D15" s="20" t="str">
        <f>IF(Analysis!F7="","",Analysis!F7+Analysis!L7)</f>
        <v/>
      </c>
      <c r="E15" s="22" t="str">
        <f>IF(Analysis!F8="","",Analysis!F8+Analysis!L7)</f>
        <v/>
      </c>
      <c r="F15" s="17" t="str">
        <f>IF(Analysis!F9="","",Analysis!F9+Analysis!L7)</f>
        <v/>
      </c>
      <c r="G15" s="22" t="str">
        <f>IF(Analysis!F10="","",Analysis!F10+Analysis!L7)</f>
        <v/>
      </c>
      <c r="H15" s="17" t="str">
        <f>IF(Analysis!F11="","",Analysis!F11+Analysis!L7)</f>
        <v/>
      </c>
      <c r="I15" s="22" t="str">
        <f>IF(Analysis!F12="","",Analysis!F12+Analysis!L7)</f>
        <v/>
      </c>
      <c r="J15" s="17" t="str">
        <f>IF(Analysis!F13="","",Analysis!F13+Analysis!L7)</f>
        <v/>
      </c>
      <c r="K15" s="22" t="str">
        <f>IF(Analysis!F14="","",Analysis!F14+Analysis!L7)</f>
        <v/>
      </c>
    </row>
    <row r="16" spans="1:11" ht="20.100000000000001" customHeight="1" x14ac:dyDescent="0.25">
      <c r="B16" s="15">
        <v>64</v>
      </c>
      <c r="C16" s="17" t="str">
        <f>IF(Analysis!F6="","",Analysis!F6+Analysis!L8)</f>
        <v/>
      </c>
      <c r="D16" s="22" t="str">
        <f>IF(Analysis!F7="","",Analysis!F7+Analysis!L8)</f>
        <v/>
      </c>
      <c r="E16" s="20" t="str">
        <f>IF(Analysis!F8="","",Analysis!F8+Analysis!L8)</f>
        <v/>
      </c>
      <c r="F16" s="22" t="str">
        <f>IF(Analysis!F9="","",Analysis!F9+Analysis!L8)</f>
        <v/>
      </c>
      <c r="G16" s="17" t="str">
        <f>IF(Analysis!F10="","",Analysis!F10+Analysis!L8)</f>
        <v/>
      </c>
      <c r="H16" s="22" t="str">
        <f>IF(Analysis!F11="","",Analysis!F11+Analysis!L8)</f>
        <v/>
      </c>
      <c r="I16" s="17" t="str">
        <f>IF(Analysis!F12="","",Analysis!F12+Analysis!L8)</f>
        <v/>
      </c>
      <c r="J16" s="22" t="str">
        <f>IF(Analysis!F13="","",Analysis!F13+Analysis!L8)</f>
        <v/>
      </c>
      <c r="K16" s="17" t="str">
        <f>IF(Analysis!F14="","",Analysis!F14+Analysis!L8)</f>
        <v/>
      </c>
    </row>
    <row r="17" spans="2:11" ht="20.100000000000001" customHeight="1" x14ac:dyDescent="0.25">
      <c r="B17" s="15">
        <v>65</v>
      </c>
      <c r="C17" s="22" t="str">
        <f>IF(Analysis!F6="","",Analysis!F6+Analysis!L9)</f>
        <v/>
      </c>
      <c r="D17" s="17" t="str">
        <f>IF(Analysis!F7="","",Analysis!F7+Analysis!L9)</f>
        <v/>
      </c>
      <c r="E17" s="22" t="str">
        <f>IF(Analysis!F8="","",Analysis!F8+Analysis!L9)</f>
        <v/>
      </c>
      <c r="F17" s="20" t="str">
        <f>IF(Analysis!F9="","",Analysis!F9+Analysis!L9)</f>
        <v/>
      </c>
      <c r="G17" s="22" t="str">
        <f>IF(Analysis!F10="","",Analysis!F10+Analysis!L9)</f>
        <v/>
      </c>
      <c r="H17" s="17" t="str">
        <f>IF(Analysis!F11="","",Analysis!F11+Analysis!L9)</f>
        <v/>
      </c>
      <c r="I17" s="22" t="str">
        <f>IF(Analysis!F12="","",Analysis!F12+Analysis!L9)</f>
        <v/>
      </c>
      <c r="J17" s="17" t="str">
        <f>IF(Analysis!F13="","",Analysis!F13+Analysis!L9)</f>
        <v/>
      </c>
      <c r="K17" s="22" t="str">
        <f>IF(Analysis!F14="","",Analysis!F14+Analysis!L9)</f>
        <v/>
      </c>
    </row>
    <row r="18" spans="2:11" ht="20.100000000000001" customHeight="1" x14ac:dyDescent="0.25">
      <c r="B18" s="15">
        <v>66</v>
      </c>
      <c r="C18" s="17" t="str">
        <f>IF(Analysis!F6="","",Analysis!F6+Analysis!L10)</f>
        <v/>
      </c>
      <c r="D18" s="22" t="str">
        <f>IF(Analysis!F7="","",Analysis!F7+Analysis!L10)</f>
        <v/>
      </c>
      <c r="E18" s="17" t="str">
        <f>IF(Analysis!F8="","",Analysis!F8+Analysis!L10)</f>
        <v/>
      </c>
      <c r="F18" s="22" t="str">
        <f>IF(Analysis!F9="","",Analysis!F9+Analysis!L10)</f>
        <v/>
      </c>
      <c r="G18" s="20" t="str">
        <f>IF(Analysis!F10="","",Analysis!F10+Analysis!L10)</f>
        <v/>
      </c>
      <c r="H18" s="22" t="str">
        <f>IF(Analysis!F11="","",Analysis!F11+Analysis!L10)</f>
        <v/>
      </c>
      <c r="I18" s="17" t="str">
        <f>IF(Analysis!F12="","",Analysis!F12+Analysis!L10)</f>
        <v/>
      </c>
      <c r="J18" s="22" t="str">
        <f>IF(Analysis!F13="","",Analysis!F13+Analysis!L10)</f>
        <v/>
      </c>
      <c r="K18" s="17" t="str">
        <f>IF(Analysis!F14="","",Analysis!F14+Analysis!L10)</f>
        <v/>
      </c>
    </row>
    <row r="19" spans="2:11" ht="20.100000000000001" customHeight="1" x14ac:dyDescent="0.25">
      <c r="B19" s="33">
        <v>67</v>
      </c>
      <c r="C19" s="22" t="str">
        <f>IF(Analysis!F6="","",Analysis!F6+Analysis!L11)</f>
        <v/>
      </c>
      <c r="D19" s="17" t="str">
        <f>IF(Analysis!F7="","",Analysis!F7+Analysis!L11)</f>
        <v/>
      </c>
      <c r="E19" s="22" t="str">
        <f>IF(Analysis!F8="","",Analysis!F8+Analysis!L11)</f>
        <v/>
      </c>
      <c r="F19" s="17" t="str">
        <f>IF(Analysis!F9="","",Analysis!F9+Analysis!L11)</f>
        <v/>
      </c>
      <c r="G19" s="22" t="str">
        <f>IF(Analysis!F10="","",Analysis!F10+Analysis!L11)</f>
        <v/>
      </c>
      <c r="H19" s="20" t="str">
        <f>IF(Analysis!F11="","",Analysis!F11+Analysis!L11)</f>
        <v/>
      </c>
      <c r="I19" s="22" t="str">
        <f>IF(Analysis!F12="","",Analysis!F12+Analysis!L11)</f>
        <v/>
      </c>
      <c r="J19" s="17" t="str">
        <f>IF(Analysis!F13="","",Analysis!F13+Analysis!L11)</f>
        <v/>
      </c>
      <c r="K19" s="22" t="str">
        <f>IF(Analysis!F14="","",Analysis!F14+Analysis!L11)</f>
        <v/>
      </c>
    </row>
    <row r="20" spans="2:11" ht="20.100000000000001" customHeight="1" x14ac:dyDescent="0.25">
      <c r="B20" s="15">
        <v>68</v>
      </c>
      <c r="C20" s="17" t="str">
        <f>IF(Analysis!F6="","",Analysis!F6+Analysis!L12)</f>
        <v/>
      </c>
      <c r="D20" s="22" t="str">
        <f>IF(Analysis!F7="","",Analysis!F7+Analysis!L12)</f>
        <v/>
      </c>
      <c r="E20" s="17" t="str">
        <f>IF(Analysis!F8="","",Analysis!F8+Analysis!L12)</f>
        <v/>
      </c>
      <c r="F20" s="22" t="str">
        <f>IF(Analysis!F9="","",Analysis!F9+Analysis!L12)</f>
        <v/>
      </c>
      <c r="G20" s="17" t="str">
        <f>IF(Analysis!F10="","",Analysis!F10+Analysis!L12)</f>
        <v/>
      </c>
      <c r="H20" s="22" t="str">
        <f>IF(Analysis!F11="","",Analysis!F11+Analysis!L12)</f>
        <v/>
      </c>
      <c r="I20" s="20" t="str">
        <f>IF(Analysis!F12="","",Analysis!F12+Analysis!L12)</f>
        <v/>
      </c>
      <c r="J20" s="22" t="str">
        <f>IF(Analysis!F13="","",Analysis!F13+Analysis!L12)</f>
        <v/>
      </c>
      <c r="K20" s="17" t="str">
        <f>IF(Analysis!F14="","",Analysis!F14+Analysis!L12)</f>
        <v/>
      </c>
    </row>
    <row r="21" spans="2:11" ht="20.100000000000001" customHeight="1" x14ac:dyDescent="0.25">
      <c r="B21" s="15">
        <v>69</v>
      </c>
      <c r="C21" s="22" t="str">
        <f>IF(Analysis!F6="","",Analysis!F6+Analysis!L13)</f>
        <v/>
      </c>
      <c r="D21" s="17" t="str">
        <f>IF(Analysis!F7="","",Analysis!F7+Analysis!L13)</f>
        <v/>
      </c>
      <c r="E21" s="22" t="str">
        <f>IF(Analysis!F8="","",Analysis!F8+Analysis!L13)</f>
        <v/>
      </c>
      <c r="F21" s="17" t="str">
        <f>IF(Analysis!F9="","",Analysis!F9+Analysis!L13)</f>
        <v/>
      </c>
      <c r="G21" s="22" t="str">
        <f>IF(Analysis!F10="","",Analysis!F10+Analysis!L13)</f>
        <v/>
      </c>
      <c r="H21" s="17" t="str">
        <f>IF(Analysis!F11="","",Analysis!F11+Analysis!L13)</f>
        <v/>
      </c>
      <c r="I21" s="22" t="str">
        <f>IF(Analysis!F12="","",Analysis!F12+Analysis!L13)</f>
        <v/>
      </c>
      <c r="J21" s="20" t="str">
        <f>IF(Analysis!F13="","",Analysis!F13+Analysis!L13)</f>
        <v/>
      </c>
      <c r="K21" s="22" t="str">
        <f>IF(Analysis!F14="","",Analysis!F14+Analysis!L13)</f>
        <v/>
      </c>
    </row>
    <row r="22" spans="2:11" ht="20.100000000000001" customHeight="1" x14ac:dyDescent="0.25">
      <c r="B22" s="15">
        <v>70</v>
      </c>
      <c r="C22" s="17" t="str">
        <f>IF(Analysis!F6="","",Analysis!F6+Analysis!L14)</f>
        <v/>
      </c>
      <c r="D22" s="22" t="str">
        <f>IF(Analysis!F7="","",Analysis!F7+Analysis!L14)</f>
        <v/>
      </c>
      <c r="E22" s="17" t="str">
        <f>IF(Analysis!F8="","",Analysis!F8+Analysis!L14)</f>
        <v/>
      </c>
      <c r="F22" s="22" t="str">
        <f>IF(Analysis!F9="","",Analysis!F9+Analysis!L14)</f>
        <v/>
      </c>
      <c r="G22" s="17" t="str">
        <f>IF(Analysis!F10="","",Analysis!F10+Analysis!L14)</f>
        <v/>
      </c>
      <c r="H22" s="22" t="str">
        <f>IF(Analysis!F11="","",Analysis!F11+Analysis!L14)</f>
        <v/>
      </c>
      <c r="I22" s="17" t="str">
        <f>IF(Analysis!F12="","",Analysis!F12+Analysis!L14)</f>
        <v/>
      </c>
      <c r="J22" s="22" t="str">
        <f>IF(Analysis!F13="","",Analysis!F13+Analysis!L14)</f>
        <v/>
      </c>
      <c r="K22" s="20" t="str">
        <f>IF(Analysis!F14="","",Analysis!F14+Analysis!L14)</f>
        <v/>
      </c>
    </row>
    <row r="24" spans="2:11" ht="8.1" customHeight="1" x14ac:dyDescent="0.25"/>
    <row r="25" spans="2:11" ht="21.95" customHeight="1" x14ac:dyDescent="0.25">
      <c r="B25" s="47" t="s">
        <v>9</v>
      </c>
      <c r="C25" s="44"/>
      <c r="D25" s="44"/>
      <c r="E25" s="44"/>
      <c r="F25" s="44"/>
      <c r="G25" s="44"/>
      <c r="H25" s="44"/>
      <c r="I25" s="44"/>
      <c r="J25" s="44"/>
      <c r="K25" s="44"/>
    </row>
    <row r="26" spans="2:11" ht="32.1" customHeight="1" x14ac:dyDescent="0.25">
      <c r="B26" s="14" t="str">
        <f>IF(Inputs!C8="","Client Age →",Inputs!C8&amp;"→  ")&amp;CHAR(10)&amp;IF(Inputs!C14="","Client Age ↓",Inputs!C14&amp;"↓  ")</f>
        <v>Client Age →
Client Age ↓</v>
      </c>
      <c r="C26" s="34">
        <v>62</v>
      </c>
      <c r="D26" s="34">
        <v>63</v>
      </c>
      <c r="E26" s="34">
        <v>64</v>
      </c>
      <c r="F26" s="34">
        <v>65</v>
      </c>
      <c r="G26" s="34">
        <v>66</v>
      </c>
      <c r="H26" s="15">
        <v>67</v>
      </c>
      <c r="I26" s="34">
        <v>68</v>
      </c>
      <c r="J26" s="34">
        <v>69</v>
      </c>
      <c r="K26" s="34">
        <v>70</v>
      </c>
    </row>
    <row r="27" spans="2:11" ht="20.100000000000001" customHeight="1" x14ac:dyDescent="0.25">
      <c r="B27" s="34">
        <v>62</v>
      </c>
      <c r="C27" s="20" t="str">
        <f>IF(OR('Lifetime Benefits'!F6="",'Lifetime Benefits'!L6=""),"",'Lifetime Benefits'!F6+'Lifetime Benefits'!L6)</f>
        <v/>
      </c>
      <c r="D27" s="22" t="str">
        <f>IF(OR('Lifetime Benefits'!F7="",'Lifetime Benefits'!L6=""),"",'Lifetime Benefits'!F7+'Lifetime Benefits'!L6)</f>
        <v/>
      </c>
      <c r="E27" s="17" t="str">
        <f>IF(OR('Lifetime Benefits'!F8="",'Lifetime Benefits'!L6=""),"",'Lifetime Benefits'!F8+'Lifetime Benefits'!L6)</f>
        <v/>
      </c>
      <c r="F27" s="22" t="str">
        <f>IF(OR('Lifetime Benefits'!F9="",'Lifetime Benefits'!L6=""),"",'Lifetime Benefits'!F9+'Lifetime Benefits'!L6)</f>
        <v/>
      </c>
      <c r="G27" s="17" t="str">
        <f>IF(OR('Lifetime Benefits'!F10="",'Lifetime Benefits'!L6=""),"",'Lifetime Benefits'!F10+'Lifetime Benefits'!L6)</f>
        <v/>
      </c>
      <c r="H27" s="22" t="str">
        <f>IF(OR('Lifetime Benefits'!F11="",'Lifetime Benefits'!L6=""),"",'Lifetime Benefits'!F11+'Lifetime Benefits'!L6)</f>
        <v/>
      </c>
      <c r="I27" s="17" t="str">
        <f>IF(OR('Lifetime Benefits'!F12="",'Lifetime Benefits'!L6=""),"",'Lifetime Benefits'!F12+'Lifetime Benefits'!L6)</f>
        <v/>
      </c>
      <c r="J27" s="22" t="str">
        <f>IF(OR('Lifetime Benefits'!F13="",'Lifetime Benefits'!L6=""),"",'Lifetime Benefits'!F13+'Lifetime Benefits'!L6)</f>
        <v/>
      </c>
      <c r="K27" s="17" t="str">
        <f>IF(OR('Lifetime Benefits'!F14="",'Lifetime Benefits'!L6=""),"",'Lifetime Benefits'!F14+'Lifetime Benefits'!L6)</f>
        <v/>
      </c>
    </row>
    <row r="28" spans="2:11" ht="20.100000000000001" customHeight="1" x14ac:dyDescent="0.25">
      <c r="B28" s="34">
        <v>63</v>
      </c>
      <c r="C28" s="22" t="str">
        <f>IF(OR('Lifetime Benefits'!F6="",'Lifetime Benefits'!L7=""),"",'Lifetime Benefits'!F6+'Lifetime Benefits'!L7)</f>
        <v/>
      </c>
      <c r="D28" s="20" t="str">
        <f>IF(OR('Lifetime Benefits'!F7="",'Lifetime Benefits'!L7=""),"",'Lifetime Benefits'!F7+'Lifetime Benefits'!L7)</f>
        <v/>
      </c>
      <c r="E28" s="22" t="str">
        <f>IF(OR('Lifetime Benefits'!F8="",'Lifetime Benefits'!L7=""),"",'Lifetime Benefits'!F8+'Lifetime Benefits'!L7)</f>
        <v/>
      </c>
      <c r="F28" s="17" t="str">
        <f>IF(OR('Lifetime Benefits'!F9="",'Lifetime Benefits'!L7=""),"",'Lifetime Benefits'!F9+'Lifetime Benefits'!L7)</f>
        <v/>
      </c>
      <c r="G28" s="22" t="str">
        <f>IF(OR('Lifetime Benefits'!F10="",'Lifetime Benefits'!L7=""),"",'Lifetime Benefits'!F10+'Lifetime Benefits'!L7)</f>
        <v/>
      </c>
      <c r="H28" s="17" t="str">
        <f>IF(OR('Lifetime Benefits'!F11="",'Lifetime Benefits'!L7=""),"",'Lifetime Benefits'!F11+'Lifetime Benefits'!L7)</f>
        <v/>
      </c>
      <c r="I28" s="22" t="str">
        <f>IF(OR('Lifetime Benefits'!F12="",'Lifetime Benefits'!L7=""),"",'Lifetime Benefits'!F12+'Lifetime Benefits'!L7)</f>
        <v/>
      </c>
      <c r="J28" s="17" t="str">
        <f>IF(OR('Lifetime Benefits'!F13="",'Lifetime Benefits'!L7=""),"",'Lifetime Benefits'!F13+'Lifetime Benefits'!L7)</f>
        <v/>
      </c>
      <c r="K28" s="22" t="str">
        <f>IF(OR('Lifetime Benefits'!F14="",'Lifetime Benefits'!L7=""),"",'Lifetime Benefits'!F14+'Lifetime Benefits'!L7)</f>
        <v/>
      </c>
    </row>
    <row r="29" spans="2:11" ht="20.100000000000001" customHeight="1" x14ac:dyDescent="0.25">
      <c r="B29" s="34">
        <v>64</v>
      </c>
      <c r="C29" s="17" t="str">
        <f>IF(OR('Lifetime Benefits'!F6="",'Lifetime Benefits'!L8=""),"",'Lifetime Benefits'!F6+'Lifetime Benefits'!L8)</f>
        <v/>
      </c>
      <c r="D29" s="22" t="str">
        <f>IF(OR('Lifetime Benefits'!F7="",'Lifetime Benefits'!L8=""),"",'Lifetime Benefits'!F7+'Lifetime Benefits'!L8)</f>
        <v/>
      </c>
      <c r="E29" s="20" t="str">
        <f>IF(OR('Lifetime Benefits'!F8="",'Lifetime Benefits'!L8=""),"",'Lifetime Benefits'!F8+'Lifetime Benefits'!L8)</f>
        <v/>
      </c>
      <c r="F29" s="22" t="str">
        <f>IF(OR('Lifetime Benefits'!F9="",'Lifetime Benefits'!L8=""),"",'Lifetime Benefits'!F9+'Lifetime Benefits'!L8)</f>
        <v/>
      </c>
      <c r="G29" s="17" t="str">
        <f>IF(OR('Lifetime Benefits'!F10="",'Lifetime Benefits'!L8=""),"",'Lifetime Benefits'!F10+'Lifetime Benefits'!L8)</f>
        <v/>
      </c>
      <c r="H29" s="22" t="str">
        <f>IF(OR('Lifetime Benefits'!F11="",'Lifetime Benefits'!L8=""),"",'Lifetime Benefits'!F11+'Lifetime Benefits'!L8)</f>
        <v/>
      </c>
      <c r="I29" s="17" t="str">
        <f>IF(OR('Lifetime Benefits'!F12="",'Lifetime Benefits'!L8=""),"",'Lifetime Benefits'!F12+'Lifetime Benefits'!L8)</f>
        <v/>
      </c>
      <c r="J29" s="22" t="str">
        <f>IF(OR('Lifetime Benefits'!F13="",'Lifetime Benefits'!L8=""),"",'Lifetime Benefits'!F13+'Lifetime Benefits'!L8)</f>
        <v/>
      </c>
      <c r="K29" s="17" t="str">
        <f>IF(OR('Lifetime Benefits'!F14="",'Lifetime Benefits'!L8=""),"",'Lifetime Benefits'!F14+'Lifetime Benefits'!L8)</f>
        <v/>
      </c>
    </row>
    <row r="30" spans="2:11" ht="20.100000000000001" customHeight="1" x14ac:dyDescent="0.25">
      <c r="B30" s="34">
        <v>65</v>
      </c>
      <c r="C30" s="22" t="str">
        <f>IF(OR('Lifetime Benefits'!F6="",'Lifetime Benefits'!L9=""),"",'Lifetime Benefits'!F6+'Lifetime Benefits'!L9)</f>
        <v/>
      </c>
      <c r="D30" s="17" t="str">
        <f>IF(OR('Lifetime Benefits'!F7="",'Lifetime Benefits'!L9=""),"",'Lifetime Benefits'!F7+'Lifetime Benefits'!L9)</f>
        <v/>
      </c>
      <c r="E30" s="22" t="str">
        <f>IF(OR('Lifetime Benefits'!F8="",'Lifetime Benefits'!L9=""),"",'Lifetime Benefits'!F8+'Lifetime Benefits'!L9)</f>
        <v/>
      </c>
      <c r="F30" s="20" t="str">
        <f>IF(OR('Lifetime Benefits'!F9="",'Lifetime Benefits'!L9=""),"",'Lifetime Benefits'!F9+'Lifetime Benefits'!L9)</f>
        <v/>
      </c>
      <c r="G30" s="22" t="str">
        <f>IF(OR('Lifetime Benefits'!F10="",'Lifetime Benefits'!L9=""),"",'Lifetime Benefits'!F10+'Lifetime Benefits'!L9)</f>
        <v/>
      </c>
      <c r="H30" s="17" t="str">
        <f>IF(OR('Lifetime Benefits'!F11="",'Lifetime Benefits'!L9=""),"",'Lifetime Benefits'!F11+'Lifetime Benefits'!L9)</f>
        <v/>
      </c>
      <c r="I30" s="22" t="str">
        <f>IF(OR('Lifetime Benefits'!F12="",'Lifetime Benefits'!L9=""),"",'Lifetime Benefits'!F12+'Lifetime Benefits'!L9)</f>
        <v/>
      </c>
      <c r="J30" s="17" t="str">
        <f>IF(OR('Lifetime Benefits'!F13="",'Lifetime Benefits'!L9=""),"",'Lifetime Benefits'!F13+'Lifetime Benefits'!L9)</f>
        <v/>
      </c>
      <c r="K30" s="22" t="str">
        <f>IF(OR('Lifetime Benefits'!F14="",'Lifetime Benefits'!L9=""),"",'Lifetime Benefits'!F14+'Lifetime Benefits'!L9)</f>
        <v/>
      </c>
    </row>
    <row r="31" spans="2:11" ht="20.100000000000001" customHeight="1" x14ac:dyDescent="0.25">
      <c r="B31" s="34">
        <v>66</v>
      </c>
      <c r="C31" s="17" t="str">
        <f>IF(OR('Lifetime Benefits'!F6="",'Lifetime Benefits'!L10=""),"",'Lifetime Benefits'!F6+'Lifetime Benefits'!L10)</f>
        <v/>
      </c>
      <c r="D31" s="22" t="str">
        <f>IF(OR('Lifetime Benefits'!F7="",'Lifetime Benefits'!L10=""),"",'Lifetime Benefits'!F7+'Lifetime Benefits'!L10)</f>
        <v/>
      </c>
      <c r="E31" s="17" t="str">
        <f>IF(OR('Lifetime Benefits'!F8="",'Lifetime Benefits'!L10=""),"",'Lifetime Benefits'!F8+'Lifetime Benefits'!L10)</f>
        <v/>
      </c>
      <c r="F31" s="22" t="str">
        <f>IF(OR('Lifetime Benefits'!F9="",'Lifetime Benefits'!L10=""),"",'Lifetime Benefits'!F9+'Lifetime Benefits'!L10)</f>
        <v/>
      </c>
      <c r="G31" s="20" t="str">
        <f>IF(OR('Lifetime Benefits'!F10="",'Lifetime Benefits'!L10=""),"",'Lifetime Benefits'!F10+'Lifetime Benefits'!L10)</f>
        <v/>
      </c>
      <c r="H31" s="22" t="str">
        <f>IF(OR('Lifetime Benefits'!F11="",'Lifetime Benefits'!L10=""),"",'Lifetime Benefits'!F11+'Lifetime Benefits'!L10)</f>
        <v/>
      </c>
      <c r="I31" s="17" t="str">
        <f>IF(OR('Lifetime Benefits'!F12="",'Lifetime Benefits'!L10=""),"",'Lifetime Benefits'!F12+'Lifetime Benefits'!L10)</f>
        <v/>
      </c>
      <c r="J31" s="22" t="str">
        <f>IF(OR('Lifetime Benefits'!F13="",'Lifetime Benefits'!L10=""),"",'Lifetime Benefits'!F13+'Lifetime Benefits'!L10)</f>
        <v/>
      </c>
      <c r="K31" s="17" t="str">
        <f>IF(OR('Lifetime Benefits'!F14="",'Lifetime Benefits'!L10=""),"",'Lifetime Benefits'!F14+'Lifetime Benefits'!L10)</f>
        <v/>
      </c>
    </row>
    <row r="32" spans="2:11" ht="20.100000000000001" customHeight="1" x14ac:dyDescent="0.25">
      <c r="B32" s="15">
        <v>67</v>
      </c>
      <c r="C32" s="22" t="str">
        <f>IF(OR('Lifetime Benefits'!F6="",'Lifetime Benefits'!L11=""),"",'Lifetime Benefits'!F6+'Lifetime Benefits'!L11)</f>
        <v/>
      </c>
      <c r="D32" s="17" t="str">
        <f>IF(OR('Lifetime Benefits'!F7="",'Lifetime Benefits'!L11=""),"",'Lifetime Benefits'!F7+'Lifetime Benefits'!L11)</f>
        <v/>
      </c>
      <c r="E32" s="22" t="str">
        <f>IF(OR('Lifetime Benefits'!F8="",'Lifetime Benefits'!L11=""),"",'Lifetime Benefits'!F8+'Lifetime Benefits'!L11)</f>
        <v/>
      </c>
      <c r="F32" s="17" t="str">
        <f>IF(OR('Lifetime Benefits'!F9="",'Lifetime Benefits'!L11=""),"",'Lifetime Benefits'!F9+'Lifetime Benefits'!L11)</f>
        <v/>
      </c>
      <c r="G32" s="22" t="str">
        <f>IF(OR('Lifetime Benefits'!F10="",'Lifetime Benefits'!L11=""),"",'Lifetime Benefits'!F10+'Lifetime Benefits'!L11)</f>
        <v/>
      </c>
      <c r="H32" s="20" t="str">
        <f>IF(OR('Lifetime Benefits'!F11="",'Lifetime Benefits'!L11=""),"",'Lifetime Benefits'!F11+'Lifetime Benefits'!L11)</f>
        <v/>
      </c>
      <c r="I32" s="22" t="str">
        <f>IF(OR('Lifetime Benefits'!F12="",'Lifetime Benefits'!L11=""),"",'Lifetime Benefits'!F12+'Lifetime Benefits'!L11)</f>
        <v/>
      </c>
      <c r="J32" s="17" t="str">
        <f>IF(OR('Lifetime Benefits'!F13="",'Lifetime Benefits'!L11=""),"",'Lifetime Benefits'!F13+'Lifetime Benefits'!L11)</f>
        <v/>
      </c>
      <c r="K32" s="22" t="str">
        <f>IF(OR('Lifetime Benefits'!F14="",'Lifetime Benefits'!L11=""),"",'Lifetime Benefits'!F14+'Lifetime Benefits'!L11)</f>
        <v/>
      </c>
    </row>
    <row r="33" spans="1:11" ht="20.100000000000001" customHeight="1" x14ac:dyDescent="0.25">
      <c r="B33" s="34">
        <v>68</v>
      </c>
      <c r="C33" s="17" t="str">
        <f>IF(OR('Lifetime Benefits'!F6="",'Lifetime Benefits'!L12=""),"",'Lifetime Benefits'!F6+'Lifetime Benefits'!L12)</f>
        <v/>
      </c>
      <c r="D33" s="22" t="str">
        <f>IF(OR('Lifetime Benefits'!F7="",'Lifetime Benefits'!L12=""),"",'Lifetime Benefits'!F7+'Lifetime Benefits'!L12)</f>
        <v/>
      </c>
      <c r="E33" s="17" t="str">
        <f>IF(OR('Lifetime Benefits'!F8="",'Lifetime Benefits'!L12=""),"",'Lifetime Benefits'!F8+'Lifetime Benefits'!L12)</f>
        <v/>
      </c>
      <c r="F33" s="22" t="str">
        <f>IF(OR('Lifetime Benefits'!F9="",'Lifetime Benefits'!L12=""),"",'Lifetime Benefits'!F9+'Lifetime Benefits'!L12)</f>
        <v/>
      </c>
      <c r="G33" s="17" t="str">
        <f>IF(OR('Lifetime Benefits'!F10="",'Lifetime Benefits'!L12=""),"",'Lifetime Benefits'!F10+'Lifetime Benefits'!L12)</f>
        <v/>
      </c>
      <c r="H33" s="22" t="str">
        <f>IF(OR('Lifetime Benefits'!F11="",'Lifetime Benefits'!L12=""),"",'Lifetime Benefits'!F11+'Lifetime Benefits'!L12)</f>
        <v/>
      </c>
      <c r="I33" s="20" t="str">
        <f>IF(OR('Lifetime Benefits'!F12="",'Lifetime Benefits'!L12=""),"",'Lifetime Benefits'!F12+'Lifetime Benefits'!L12)</f>
        <v/>
      </c>
      <c r="J33" s="22" t="str">
        <f>IF(OR('Lifetime Benefits'!F13="",'Lifetime Benefits'!L12=""),"",'Lifetime Benefits'!F13+'Lifetime Benefits'!L12)</f>
        <v/>
      </c>
      <c r="K33" s="17" t="str">
        <f>IF(OR('Lifetime Benefits'!F14="",'Lifetime Benefits'!L12=""),"",'Lifetime Benefits'!F14+'Lifetime Benefits'!L12)</f>
        <v/>
      </c>
    </row>
    <row r="34" spans="1:11" ht="20.100000000000001" customHeight="1" x14ac:dyDescent="0.25">
      <c r="B34" s="34">
        <v>69</v>
      </c>
      <c r="C34" s="22" t="str">
        <f>IF(OR('Lifetime Benefits'!F6="",'Lifetime Benefits'!L13=""),"",'Lifetime Benefits'!F6+'Lifetime Benefits'!L13)</f>
        <v/>
      </c>
      <c r="D34" s="17" t="str">
        <f>IF(OR('Lifetime Benefits'!F7="",'Lifetime Benefits'!L13=""),"",'Lifetime Benefits'!F7+'Lifetime Benefits'!L13)</f>
        <v/>
      </c>
      <c r="E34" s="22" t="str">
        <f>IF(OR('Lifetime Benefits'!F8="",'Lifetime Benefits'!L13=""),"",'Lifetime Benefits'!F8+'Lifetime Benefits'!L13)</f>
        <v/>
      </c>
      <c r="F34" s="17" t="str">
        <f>IF(OR('Lifetime Benefits'!F9="",'Lifetime Benefits'!L13=""),"",'Lifetime Benefits'!F9+'Lifetime Benefits'!L13)</f>
        <v/>
      </c>
      <c r="G34" s="22" t="str">
        <f>IF(OR('Lifetime Benefits'!F10="",'Lifetime Benefits'!L13=""),"",'Lifetime Benefits'!F10+'Lifetime Benefits'!L13)</f>
        <v/>
      </c>
      <c r="H34" s="17" t="str">
        <f>IF(OR('Lifetime Benefits'!F11="",'Lifetime Benefits'!L13=""),"",'Lifetime Benefits'!F11+'Lifetime Benefits'!L13)</f>
        <v/>
      </c>
      <c r="I34" s="22" t="str">
        <f>IF(OR('Lifetime Benefits'!F12="",'Lifetime Benefits'!L13=""),"",'Lifetime Benefits'!F12+'Lifetime Benefits'!L13)</f>
        <v/>
      </c>
      <c r="J34" s="20" t="str">
        <f>IF(OR('Lifetime Benefits'!F13="",'Lifetime Benefits'!L13=""),"",'Lifetime Benefits'!F13+'Lifetime Benefits'!L13)</f>
        <v/>
      </c>
      <c r="K34" s="22" t="str">
        <f>IF(OR('Lifetime Benefits'!F14="",'Lifetime Benefits'!L13=""),"",'Lifetime Benefits'!F14+'Lifetime Benefits'!L13)</f>
        <v/>
      </c>
    </row>
    <row r="35" spans="1:11" ht="20.100000000000001" customHeight="1" x14ac:dyDescent="0.25">
      <c r="B35" s="34">
        <v>70</v>
      </c>
      <c r="C35" s="17" t="str">
        <f>IF(OR('Lifetime Benefits'!F6="",'Lifetime Benefits'!L14=""),"",'Lifetime Benefits'!F6+'Lifetime Benefits'!L14)</f>
        <v/>
      </c>
      <c r="D35" s="22" t="str">
        <f>IF(OR('Lifetime Benefits'!F7="",'Lifetime Benefits'!L14=""),"",'Lifetime Benefits'!F7+'Lifetime Benefits'!L14)</f>
        <v/>
      </c>
      <c r="E35" s="17" t="str">
        <f>IF(OR('Lifetime Benefits'!F8="",'Lifetime Benefits'!L14=""),"",'Lifetime Benefits'!F8+'Lifetime Benefits'!L14)</f>
        <v/>
      </c>
      <c r="F35" s="22" t="str">
        <f>IF(OR('Lifetime Benefits'!F9="",'Lifetime Benefits'!L14=""),"",'Lifetime Benefits'!F9+'Lifetime Benefits'!L14)</f>
        <v/>
      </c>
      <c r="G35" s="17" t="str">
        <f>IF(OR('Lifetime Benefits'!F10="",'Lifetime Benefits'!L14=""),"",'Lifetime Benefits'!F10+'Lifetime Benefits'!L14)</f>
        <v/>
      </c>
      <c r="H35" s="22" t="str">
        <f>IF(OR('Lifetime Benefits'!F11="",'Lifetime Benefits'!L14=""),"",'Lifetime Benefits'!F11+'Lifetime Benefits'!L14)</f>
        <v/>
      </c>
      <c r="I35" s="17" t="str">
        <f>IF(OR('Lifetime Benefits'!F12="",'Lifetime Benefits'!L14=""),"",'Lifetime Benefits'!F12+'Lifetime Benefits'!L14)</f>
        <v/>
      </c>
      <c r="J35" s="22" t="str">
        <f>IF(OR('Lifetime Benefits'!F13="",'Lifetime Benefits'!L14=""),"",'Lifetime Benefits'!F13+'Lifetime Benefits'!L14)</f>
        <v/>
      </c>
      <c r="K35" s="20" t="str">
        <f>IF(OR('Lifetime Benefits'!F14="",'Lifetime Benefits'!L14=""),"",'Lifetime Benefits'!F14+'Lifetime Benefits'!L14)</f>
        <v/>
      </c>
    </row>
    <row r="37" spans="1:11" ht="8.1" customHeight="1" x14ac:dyDescent="0.25"/>
    <row r="38" spans="1:11" ht="26.1" customHeight="1" x14ac:dyDescent="0.25">
      <c r="B38" s="58"/>
      <c r="C38" s="44"/>
      <c r="D38" s="44"/>
      <c r="E38" s="44"/>
      <c r="F38" s="44"/>
      <c r="G38" s="44"/>
      <c r="H38" s="44"/>
      <c r="I38" s="44"/>
      <c r="J38" s="44"/>
      <c r="K38" s="44"/>
    </row>
    <row r="39" spans="1:11" ht="8.1" customHeight="1" x14ac:dyDescent="0.25"/>
    <row r="40" spans="1:11" ht="21.95" customHeight="1" x14ac:dyDescent="0.25">
      <c r="B40" s="57" t="s">
        <v>10</v>
      </c>
      <c r="C40" s="44"/>
      <c r="D40" s="44"/>
      <c r="E40" s="44"/>
      <c r="F40" s="44"/>
      <c r="G40" s="44"/>
      <c r="H40" s="44"/>
      <c r="I40" s="44"/>
      <c r="J40" s="44"/>
      <c r="K40" s="44"/>
    </row>
    <row r="41" spans="1:11" ht="18" customHeight="1" x14ac:dyDescent="0.25">
      <c r="B41" s="56"/>
      <c r="C41" s="44"/>
      <c r="D41" s="44"/>
      <c r="E41" s="44"/>
      <c r="F41" s="44"/>
      <c r="G41" s="44"/>
      <c r="H41" s="44"/>
      <c r="I41" s="44"/>
      <c r="J41" s="44"/>
      <c r="K41" s="44"/>
    </row>
    <row r="42" spans="1:11" ht="120" customHeight="1" x14ac:dyDescent="0.25">
      <c r="B42" s="54" t="s">
        <v>11</v>
      </c>
      <c r="C42" s="49"/>
      <c r="D42" s="49"/>
      <c r="E42" s="49"/>
      <c r="F42" s="49"/>
      <c r="G42" s="49"/>
      <c r="H42" s="49"/>
      <c r="I42" s="49"/>
      <c r="J42" s="49"/>
      <c r="K42" s="50"/>
    </row>
    <row r="44" spans="1:11" ht="14.1" customHeight="1" x14ac:dyDescent="0.25">
      <c r="A44" s="53" t="s">
        <v>12</v>
      </c>
      <c r="B44" s="44"/>
      <c r="C44" s="44"/>
      <c r="D44" s="44"/>
      <c r="E44" s="44"/>
      <c r="F44" s="44"/>
      <c r="G44" s="44"/>
      <c r="H44" s="44"/>
      <c r="I44" s="44"/>
      <c r="J44" s="44"/>
      <c r="K44" s="44"/>
    </row>
  </sheetData>
  <mergeCells count="16">
    <mergeCell ref="A44:K44"/>
    <mergeCell ref="B10:K10"/>
    <mergeCell ref="B42:K42"/>
    <mergeCell ref="B5:K5"/>
    <mergeCell ref="A2:K2"/>
    <mergeCell ref="B41:K41"/>
    <mergeCell ref="B40:K40"/>
    <mergeCell ref="B38:K38"/>
    <mergeCell ref="A1:K1"/>
    <mergeCell ref="B12:K12"/>
    <mergeCell ref="B7:K7"/>
    <mergeCell ref="B25:K25"/>
    <mergeCell ref="B6:K6"/>
    <mergeCell ref="B8:K8"/>
    <mergeCell ref="B4:K4"/>
    <mergeCell ref="B9:K9"/>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Inputs</vt:lpstr>
      <vt:lpstr>Analysis</vt:lpstr>
      <vt:lpstr>Lifetime Benefits</vt:lpstr>
      <vt:lpstr>Combined Annual Benefit</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Erin Coe</cp:lastModifiedBy>
  <dcterms:created xsi:type="dcterms:W3CDTF">2026-04-23T17:57:03Z</dcterms:created>
  <dcterms:modified xsi:type="dcterms:W3CDTF">2026-04-27T17:11:03Z</dcterms:modified>
</cp:coreProperties>
</file>